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3\Материалы заседания\Приложения к Протоколу\на 2026 год\"/>
    </mc:Choice>
  </mc:AlternateContent>
  <xr:revisionPtr revIDLastSave="0" documentId="13_ncr:1_{174ECDD6-71F0-4763-BE6C-1B1FA8320179}" xr6:coauthVersionLast="45" xr6:coauthVersionMax="45" xr10:uidLastSave="{00000000-0000-0000-0000-000000000000}"/>
  <bookViews>
    <workbookView xWindow="195" yWindow="2010" windowWidth="28605" windowHeight="14190" xr2:uid="{2107E80B-C5D5-4A47-914D-934529330435}"/>
  </bookViews>
  <sheets>
    <sheet name="Объемы" sheetId="1" r:id="rId1"/>
  </sheets>
  <definedNames>
    <definedName name="Z_D9A08047_01BB_4780_A06C_1B6ED4AE2AA5_.wvu.Cols" localSheetId="0" hidden="1">Объемы!$FJ:$FO</definedName>
    <definedName name="Z_D9A08047_01BB_4780_A06C_1B6ED4AE2AA5_.wvu.PrintArea" localSheetId="0" hidden="1">Объемы!$A$3:$BL$77</definedName>
    <definedName name="Z_D9A08047_01BB_4780_A06C_1B6ED4AE2AA5_.wvu.Rows" localSheetId="0" hidden="1">Объемы!$8:$8</definedName>
    <definedName name="Z_DC48959C_9B8D_4708_B510_30BB10C5E634_.wvu.Cols" localSheetId="0" hidden="1">Объемы!$FJ:$FO</definedName>
    <definedName name="Z_DC48959C_9B8D_4708_B510_30BB10C5E634_.wvu.PrintArea" localSheetId="0" hidden="1">Объемы!$A$3:$BL$77</definedName>
    <definedName name="Z_DC48959C_9B8D_4708_B510_30BB10C5E634_.wvu.Rows" localSheetId="0" hidden="1">Объемы!$8:$8</definedName>
    <definedName name="_xlnm.Print_Area" localSheetId="0">Объемы!$A$1:$BO$58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6" i="1" l="1"/>
  <c r="W44" i="1"/>
  <c r="BM11" i="1" l="1"/>
  <c r="BN11" i="1"/>
  <c r="BE11" i="1"/>
  <c r="BF11" i="1"/>
  <c r="BG11" i="1"/>
  <c r="X11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2" i="1"/>
  <c r="W33" i="1"/>
  <c r="W34" i="1"/>
  <c r="W35" i="1"/>
  <c r="W36" i="1"/>
  <c r="W37" i="1"/>
  <c r="W38" i="1"/>
  <c r="W39" i="1"/>
  <c r="W40" i="1"/>
  <c r="W41" i="1"/>
  <c r="W42" i="1"/>
  <c r="W43" i="1"/>
  <c r="W46" i="1"/>
  <c r="W47" i="1"/>
  <c r="W50" i="1"/>
  <c r="W53" i="1"/>
  <c r="W57" i="1"/>
  <c r="W58" i="1"/>
  <c r="W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3" i="1"/>
  <c r="K34" i="1"/>
  <c r="K35" i="1"/>
  <c r="K36" i="1"/>
  <c r="K37" i="1"/>
  <c r="K38" i="1"/>
  <c r="K39" i="1"/>
  <c r="K48" i="1"/>
  <c r="K49" i="1"/>
  <c r="K12" i="1"/>
  <c r="C11" i="1"/>
  <c r="H9" i="1" l="1"/>
  <c r="H11" i="1"/>
  <c r="H10" i="1" s="1"/>
  <c r="G9" i="1"/>
  <c r="D9" i="1"/>
  <c r="N9" i="1"/>
  <c r="BO9" i="1"/>
  <c r="BO11" i="1"/>
  <c r="BO10" i="1" s="1"/>
  <c r="BC9" i="1"/>
  <c r="BC11" i="1"/>
  <c r="AR9" i="1"/>
  <c r="AH11" i="1"/>
  <c r="AH9" i="1"/>
  <c r="BH9" i="1"/>
  <c r="BH11" i="1"/>
  <c r="BL9" i="1"/>
  <c r="B9" i="1"/>
  <c r="BH10" i="1" l="1"/>
  <c r="AH10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3" i="1"/>
  <c r="AQ35" i="1"/>
  <c r="AQ36" i="1"/>
  <c r="AQ39" i="1"/>
  <c r="AQ12" i="1"/>
  <c r="T9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3" i="1"/>
  <c r="P34" i="1"/>
  <c r="P35" i="1"/>
  <c r="P36" i="1"/>
  <c r="P38" i="1"/>
  <c r="P39" i="1"/>
  <c r="P42" i="1"/>
  <c r="P43" i="1"/>
  <c r="P46" i="1"/>
  <c r="P48" i="1"/>
  <c r="P12" i="1"/>
  <c r="AP9" i="1" l="1"/>
  <c r="AT9" i="1"/>
  <c r="AS9" i="1"/>
  <c r="AM9" i="1"/>
  <c r="AL9" i="1"/>
  <c r="AK9" i="1"/>
  <c r="AV9" i="1"/>
  <c r="AN9" i="1"/>
  <c r="BD9" i="1"/>
  <c r="BJ9" i="1"/>
  <c r="BK9" i="1"/>
  <c r="BI9" i="1"/>
  <c r="AU9" i="1"/>
  <c r="AO9" i="1"/>
  <c r="AJ9" i="1"/>
  <c r="AI9" i="1"/>
  <c r="AG9" i="1"/>
  <c r="AF9" i="1"/>
  <c r="AE9" i="1"/>
  <c r="AD9" i="1"/>
  <c r="AC9" i="1"/>
  <c r="AB9" i="1"/>
  <c r="AA9" i="1"/>
  <c r="Z9" i="1"/>
  <c r="Y9" i="1"/>
  <c r="V9" i="1"/>
  <c r="U9" i="1"/>
  <c r="W9" i="1" s="1"/>
  <c r="S9" i="1"/>
  <c r="Q9" i="1"/>
  <c r="R9" i="1"/>
  <c r="O9" i="1"/>
  <c r="M9" i="1"/>
  <c r="L9" i="1"/>
  <c r="J9" i="1"/>
  <c r="F9" i="1"/>
  <c r="I9" i="1"/>
  <c r="E9" i="1"/>
  <c r="C9" i="1"/>
  <c r="B11" i="1"/>
  <c r="K64" i="1"/>
  <c r="K69" i="1" s="1"/>
  <c r="K72" i="1" s="1"/>
  <c r="K65" i="1"/>
  <c r="K70" i="1" s="1"/>
  <c r="K66" i="1"/>
  <c r="K71" i="1" s="1"/>
  <c r="K9" i="1" l="1"/>
  <c r="P9" i="1"/>
  <c r="AQ9" i="1"/>
  <c r="C10" i="1"/>
  <c r="K67" i="1"/>
  <c r="BL71" i="1" l="1"/>
  <c r="BK71" i="1"/>
  <c r="BJ71" i="1"/>
  <c r="BD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G71" i="1"/>
  <c r="AF71" i="1"/>
  <c r="AE71" i="1"/>
  <c r="AD71" i="1"/>
  <c r="AC71" i="1"/>
  <c r="AB71" i="1"/>
  <c r="AA71" i="1"/>
  <c r="Z71" i="1"/>
  <c r="Y71" i="1"/>
  <c r="W71" i="1"/>
  <c r="V71" i="1"/>
  <c r="U71" i="1"/>
  <c r="T71" i="1"/>
  <c r="S71" i="1"/>
  <c r="R71" i="1"/>
  <c r="Q71" i="1"/>
  <c r="M71" i="1"/>
  <c r="J71" i="1"/>
  <c r="O66" i="1"/>
  <c r="O71" i="1" s="1"/>
  <c r="N66" i="1"/>
  <c r="N71" i="1" s="1"/>
  <c r="BA64" i="1"/>
  <c r="BA69" i="1" s="1"/>
  <c r="AZ64" i="1"/>
  <c r="AY64" i="1"/>
  <c r="AY69" i="1" s="1"/>
  <c r="AJ64" i="1"/>
  <c r="AI64" i="1"/>
  <c r="V64" i="1"/>
  <c r="M64" i="1"/>
  <c r="M69" i="1" s="1"/>
  <c r="AJ11" i="1"/>
  <c r="AJ10" i="1" s="1"/>
  <c r="BA65" i="1"/>
  <c r="BA70" i="1" s="1"/>
  <c r="G11" i="1"/>
  <c r="G10" i="1" s="1"/>
  <c r="F11" i="1"/>
  <c r="F10" i="1" s="1"/>
  <c r="E11" i="1"/>
  <c r="E10" i="1" s="1"/>
  <c r="D11" i="1"/>
  <c r="D10" i="1" l="1"/>
  <c r="U65" i="1"/>
  <c r="U70" i="1" s="1"/>
  <c r="V11" i="1"/>
  <c r="V10" i="1" s="1"/>
  <c r="W65" i="1"/>
  <c r="W70" i="1" s="1"/>
  <c r="M11" i="1"/>
  <c r="M10" i="1" s="1"/>
  <c r="W64" i="1"/>
  <c r="W69" i="1" s="1"/>
  <c r="W72" i="1" s="1"/>
  <c r="S11" i="1"/>
  <c r="S10" i="1" s="1"/>
  <c r="V65" i="1"/>
  <c r="V70" i="1" s="1"/>
  <c r="BJ65" i="1"/>
  <c r="BJ70" i="1" s="1"/>
  <c r="N64" i="1"/>
  <c r="N69" i="1" s="1"/>
  <c r="N72" i="1" s="1"/>
  <c r="BK65" i="1"/>
  <c r="BK70" i="1" s="1"/>
  <c r="O65" i="1"/>
  <c r="O70" i="1" s="1"/>
  <c r="AJ65" i="1"/>
  <c r="AJ70" i="1" s="1"/>
  <c r="AT11" i="1"/>
  <c r="AT10" i="1" s="1"/>
  <c r="BB64" i="1"/>
  <c r="BB69" i="1" s="1"/>
  <c r="I11" i="1"/>
  <c r="I10" i="1" s="1"/>
  <c r="C66" i="1"/>
  <c r="C71" i="1" s="1"/>
  <c r="N65" i="1"/>
  <c r="N70" i="1" s="1"/>
  <c r="AX64" i="1"/>
  <c r="AX69" i="1" s="1"/>
  <c r="U64" i="1"/>
  <c r="U69" i="1" s="1"/>
  <c r="U72" i="1" s="1"/>
  <c r="B66" i="1"/>
  <c r="BI11" i="1"/>
  <c r="BI10" i="1" s="1"/>
  <c r="Z11" i="1"/>
  <c r="Z10" i="1" s="1"/>
  <c r="L66" i="1"/>
  <c r="AB64" i="1"/>
  <c r="AB11" i="1"/>
  <c r="AB10" i="1" s="1"/>
  <c r="R65" i="1"/>
  <c r="R70" i="1" s="1"/>
  <c r="BA11" i="1"/>
  <c r="BB11" i="1"/>
  <c r="V69" i="1"/>
  <c r="AQ65" i="1"/>
  <c r="AQ70" i="1" s="1"/>
  <c r="AR65" i="1"/>
  <c r="AR70" i="1" s="1"/>
  <c r="AS65" i="1"/>
  <c r="AS70" i="1" s="1"/>
  <c r="AG11" i="1"/>
  <c r="AG10" i="1" s="1"/>
  <c r="AG64" i="1"/>
  <c r="AT65" i="1"/>
  <c r="AT70" i="1" s="1"/>
  <c r="AF64" i="1"/>
  <c r="BK64" i="1"/>
  <c r="BK11" i="1"/>
  <c r="BK10" i="1" s="1"/>
  <c r="AM11" i="1"/>
  <c r="AM10" i="1" s="1"/>
  <c r="AM64" i="1"/>
  <c r="AN64" i="1"/>
  <c r="AX65" i="1"/>
  <c r="AX70" i="1" s="1"/>
  <c r="AZ69" i="1"/>
  <c r="AO64" i="1"/>
  <c r="S65" i="1"/>
  <c r="S70" i="1" s="1"/>
  <c r="Q11" i="1"/>
  <c r="Q10" i="1" s="1"/>
  <c r="Q64" i="1"/>
  <c r="J65" i="1"/>
  <c r="J70" i="1" s="1"/>
  <c r="AY11" i="1"/>
  <c r="AY65" i="1"/>
  <c r="AY70" i="1" s="1"/>
  <c r="AY72" i="1" s="1"/>
  <c r="BA72" i="1"/>
  <c r="AL11" i="1"/>
  <c r="AL10" i="1" s="1"/>
  <c r="AL64" i="1"/>
  <c r="BJ64" i="1"/>
  <c r="BJ11" i="1"/>
  <c r="BJ10" i="1" s="1"/>
  <c r="O11" i="1"/>
  <c r="O10" i="1" s="1"/>
  <c r="O64" i="1"/>
  <c r="R11" i="1"/>
  <c r="R10" i="1" s="1"/>
  <c r="R64" i="1"/>
  <c r="AZ65" i="1"/>
  <c r="AZ70" i="1" s="1"/>
  <c r="AE65" i="1"/>
  <c r="AE70" i="1" s="1"/>
  <c r="AC11" i="1"/>
  <c r="AC10" i="1" s="1"/>
  <c r="AD64" i="1"/>
  <c r="AD11" i="1"/>
  <c r="AD10" i="1" s="1"/>
  <c r="AF65" i="1"/>
  <c r="AF70" i="1" s="1"/>
  <c r="AK64" i="1"/>
  <c r="AG65" i="1"/>
  <c r="AG70" i="1" s="1"/>
  <c r="AO65" i="1"/>
  <c r="AO70" i="1" s="1"/>
  <c r="AR11" i="1"/>
  <c r="S64" i="1"/>
  <c r="AI11" i="1"/>
  <c r="AI10" i="1" s="1"/>
  <c r="AI65" i="1"/>
  <c r="AI70" i="1" s="1"/>
  <c r="M65" i="1"/>
  <c r="AI69" i="1"/>
  <c r="AL65" i="1"/>
  <c r="AL70" i="1" s="1"/>
  <c r="AJ69" i="1"/>
  <c r="AJ72" i="1" s="1"/>
  <c r="AQ64" i="1"/>
  <c r="AM65" i="1"/>
  <c r="AM70" i="1" s="1"/>
  <c r="AR64" i="1"/>
  <c r="U11" i="1"/>
  <c r="U10" i="1" s="1"/>
  <c r="AS64" i="1"/>
  <c r="W11" i="1"/>
  <c r="W10" i="1" s="1"/>
  <c r="AT64" i="1"/>
  <c r="Z65" i="1"/>
  <c r="Z70" i="1" s="1"/>
  <c r="AS11" i="1"/>
  <c r="AS10" i="1" s="1"/>
  <c r="AU64" i="1"/>
  <c r="AO11" i="1"/>
  <c r="AO10" i="1" s="1"/>
  <c r="Z64" i="1"/>
  <c r="AU11" i="1"/>
  <c r="AU10" i="1" s="1"/>
  <c r="AW11" i="1"/>
  <c r="AW64" i="1"/>
  <c r="AD65" i="1"/>
  <c r="AD70" i="1" s="1"/>
  <c r="AA64" i="1"/>
  <c r="AA11" i="1"/>
  <c r="AA10" i="1" s="1"/>
  <c r="AU65" i="1"/>
  <c r="AU70" i="1" s="1"/>
  <c r="BB65" i="1"/>
  <c r="BB70" i="1" s="1"/>
  <c r="Q65" i="1"/>
  <c r="Q70" i="1" s="1"/>
  <c r="J64" i="1"/>
  <c r="AC64" i="1"/>
  <c r="AX11" i="1"/>
  <c r="AB65" i="1"/>
  <c r="AB70" i="1" s="1"/>
  <c r="N11" i="1"/>
  <c r="N10" i="1" s="1"/>
  <c r="AF11" i="1"/>
  <c r="AF10" i="1" s="1"/>
  <c r="AC65" i="1"/>
  <c r="AC70" i="1" s="1"/>
  <c r="AZ11" i="1"/>
  <c r="J11" i="1"/>
  <c r="J10" i="1" s="1"/>
  <c r="AE11" i="1"/>
  <c r="AE10" i="1" s="1"/>
  <c r="AE64" i="1"/>
  <c r="AA65" i="1"/>
  <c r="AA70" i="1" s="1"/>
  <c r="AW65" i="1"/>
  <c r="AW70" i="1" s="1"/>
  <c r="BA67" i="1"/>
  <c r="K11" i="1" l="1"/>
  <c r="BC10" i="1"/>
  <c r="AR10" i="1"/>
  <c r="K10" i="1"/>
  <c r="W67" i="1"/>
  <c r="W68" i="1" s="1"/>
  <c r="AJ67" i="1"/>
  <c r="AJ68" i="1" s="1"/>
  <c r="V67" i="1"/>
  <c r="V68" i="1" s="1"/>
  <c r="BL11" i="1"/>
  <c r="BL10" i="1" s="1"/>
  <c r="N67" i="1"/>
  <c r="N68" i="1" s="1"/>
  <c r="T65" i="1"/>
  <c r="T70" i="1" s="1"/>
  <c r="C65" i="1"/>
  <c r="C70" i="1" s="1"/>
  <c r="BL65" i="1"/>
  <c r="BL70" i="1" s="1"/>
  <c r="AK65" i="1"/>
  <c r="AK70" i="1" s="1"/>
  <c r="AN11" i="1"/>
  <c r="AN10" i="1" s="1"/>
  <c r="AP65" i="1"/>
  <c r="AP70" i="1" s="1"/>
  <c r="AK11" i="1"/>
  <c r="AK10" i="1" s="1"/>
  <c r="V72" i="1"/>
  <c r="AP64" i="1"/>
  <c r="U67" i="1"/>
  <c r="U68" i="1" s="1"/>
  <c r="AN65" i="1"/>
  <c r="AN70" i="1" s="1"/>
  <c r="BL64" i="1"/>
  <c r="BL69" i="1" s="1"/>
  <c r="BL72" i="1" s="1"/>
  <c r="AT69" i="1"/>
  <c r="AT72" i="1" s="1"/>
  <c r="AT67" i="1"/>
  <c r="AD69" i="1"/>
  <c r="AD72" i="1" s="1"/>
  <c r="AD67" i="1"/>
  <c r="AD68" i="1" s="1"/>
  <c r="BD11" i="1"/>
  <c r="BD10" i="1" s="1"/>
  <c r="BD64" i="1"/>
  <c r="AI67" i="1"/>
  <c r="AI68" i="1" s="1"/>
  <c r="AR69" i="1"/>
  <c r="AR72" i="1" s="1"/>
  <c r="AR67" i="1"/>
  <c r="AR68" i="1" s="1"/>
  <c r="AP11" i="1"/>
  <c r="AP10" i="1" s="1"/>
  <c r="AK69" i="1"/>
  <c r="B64" i="1"/>
  <c r="AZ72" i="1"/>
  <c r="BD65" i="1"/>
  <c r="BD70" i="1" s="1"/>
  <c r="Z69" i="1"/>
  <c r="Z72" i="1" s="1"/>
  <c r="Z67" i="1"/>
  <c r="Z68" i="1" s="1"/>
  <c r="O67" i="1"/>
  <c r="O69" i="1"/>
  <c r="O72" i="1" s="1"/>
  <c r="AB69" i="1"/>
  <c r="AB72" i="1" s="1"/>
  <c r="AB67" i="1"/>
  <c r="Y65" i="1"/>
  <c r="Y70" i="1" s="1"/>
  <c r="J69" i="1"/>
  <c r="J72" i="1" s="1"/>
  <c r="J67" i="1"/>
  <c r="M70" i="1"/>
  <c r="M72" i="1" s="1"/>
  <c r="M67" i="1"/>
  <c r="L65" i="1"/>
  <c r="L70" i="1" s="1"/>
  <c r="S67" i="1"/>
  <c r="S69" i="1"/>
  <c r="S72" i="1" s="1"/>
  <c r="Y64" i="1"/>
  <c r="Y11" i="1"/>
  <c r="Y10" i="1" s="1"/>
  <c r="AG69" i="1"/>
  <c r="AG72" i="1" s="1"/>
  <c r="AG67" i="1"/>
  <c r="T11" i="1"/>
  <c r="T10" i="1" s="1"/>
  <c r="L64" i="1"/>
  <c r="L11" i="1"/>
  <c r="P11" i="1" s="1"/>
  <c r="C64" i="1"/>
  <c r="AZ67" i="1"/>
  <c r="AZ68" i="1" s="1"/>
  <c r="AV64" i="1"/>
  <c r="AV11" i="1"/>
  <c r="AV10" i="1" s="1"/>
  <c r="R67" i="1"/>
  <c r="R69" i="1"/>
  <c r="R72" i="1" s="1"/>
  <c r="AY67" i="1"/>
  <c r="AA69" i="1"/>
  <c r="AA72" i="1" s="1"/>
  <c r="AA67" i="1"/>
  <c r="AA68" i="1" s="1"/>
  <c r="AC69" i="1"/>
  <c r="AC72" i="1" s="1"/>
  <c r="AC67" i="1"/>
  <c r="AI72" i="1"/>
  <c r="Q67" i="1"/>
  <c r="Q69" i="1"/>
  <c r="Q72" i="1" s="1"/>
  <c r="AS69" i="1"/>
  <c r="AS72" i="1" s="1"/>
  <c r="AS67" i="1"/>
  <c r="AS68" i="1" s="1"/>
  <c r="AQ69" i="1"/>
  <c r="AQ72" i="1" s="1"/>
  <c r="AQ67" i="1"/>
  <c r="AM67" i="1"/>
  <c r="AM68" i="1" s="1"/>
  <c r="AM69" i="1"/>
  <c r="AM72" i="1" s="1"/>
  <c r="B10" i="1"/>
  <c r="AF69" i="1"/>
  <c r="AF72" i="1" s="1"/>
  <c r="AF67" i="1"/>
  <c r="BA68" i="1"/>
  <c r="T64" i="1"/>
  <c r="BB72" i="1"/>
  <c r="AO67" i="1"/>
  <c r="AO68" i="1" s="1"/>
  <c r="AO69" i="1"/>
  <c r="AO72" i="1" s="1"/>
  <c r="B65" i="1"/>
  <c r="AE69" i="1"/>
  <c r="AE72" i="1" s="1"/>
  <c r="AE67" i="1"/>
  <c r="AE68" i="1" s="1"/>
  <c r="AW67" i="1"/>
  <c r="AW68" i="1" s="1"/>
  <c r="AW69" i="1"/>
  <c r="AW72" i="1" s="1"/>
  <c r="AN69" i="1"/>
  <c r="AN72" i="1" s="1"/>
  <c r="AX72" i="1"/>
  <c r="BK69" i="1"/>
  <c r="BK72" i="1" s="1"/>
  <c r="BK67" i="1"/>
  <c r="BK68" i="1" s="1"/>
  <c r="AX67" i="1"/>
  <c r="AX68" i="1" s="1"/>
  <c r="BJ69" i="1"/>
  <c r="BJ72" i="1" s="1"/>
  <c r="BJ67" i="1"/>
  <c r="BJ68" i="1" s="1"/>
  <c r="AU69" i="1"/>
  <c r="AU72" i="1" s="1"/>
  <c r="AU67" i="1"/>
  <c r="AU68" i="1" s="1"/>
  <c r="AL67" i="1"/>
  <c r="AL69" i="1"/>
  <c r="AL72" i="1" s="1"/>
  <c r="AV65" i="1"/>
  <c r="AV70" i="1" s="1"/>
  <c r="BB67" i="1"/>
  <c r="AQ11" i="1" l="1"/>
  <c r="AQ10" i="1" s="1"/>
  <c r="L10" i="1"/>
  <c r="P10" i="1"/>
  <c r="K68" i="1"/>
  <c r="AP67" i="1"/>
  <c r="AP68" i="1" s="1"/>
  <c r="J68" i="1"/>
  <c r="AK72" i="1"/>
  <c r="AK67" i="1"/>
  <c r="AK68" i="1" s="1"/>
  <c r="AN67" i="1"/>
  <c r="AN68" i="1" s="1"/>
  <c r="AP69" i="1"/>
  <c r="AP72" i="1" s="1"/>
  <c r="BL67" i="1"/>
  <c r="BL68" i="1" s="1"/>
  <c r="AB68" i="1"/>
  <c r="AF68" i="1"/>
  <c r="AY68" i="1"/>
  <c r="AG68" i="1"/>
  <c r="BD67" i="1"/>
  <c r="BD69" i="1"/>
  <c r="BD72" i="1" s="1"/>
  <c r="O68" i="1"/>
  <c r="B67" i="1"/>
  <c r="B68" i="1" s="1"/>
  <c r="B69" i="1"/>
  <c r="Y69" i="1"/>
  <c r="Y72" i="1" s="1"/>
  <c r="Y67" i="1"/>
  <c r="Y68" i="1" s="1"/>
  <c r="T67" i="1"/>
  <c r="T73" i="1" s="1"/>
  <c r="T69" i="1"/>
  <c r="T72" i="1" s="1"/>
  <c r="BB68" i="1"/>
  <c r="B70" i="1"/>
  <c r="AL68" i="1"/>
  <c r="C67" i="1"/>
  <c r="C68" i="1" s="1"/>
  <c r="C69" i="1"/>
  <c r="C72" i="1" s="1"/>
  <c r="L69" i="1"/>
  <c r="L72" i="1" s="1"/>
  <c r="L67" i="1"/>
  <c r="AC68" i="1"/>
  <c r="AV69" i="1"/>
  <c r="AV72" i="1" s="1"/>
  <c r="AV67" i="1"/>
  <c r="AV68" i="1" s="1"/>
  <c r="AT68" i="1"/>
  <c r="AQ68" i="1" l="1"/>
  <c r="T68" i="1"/>
  <c r="B72" i="1"/>
  <c r="BD68" i="1"/>
  <c r="L68" i="1"/>
</calcChain>
</file>

<file path=xl/sharedStrings.xml><?xml version="1.0" encoding="utf-8"?>
<sst xmlns="http://schemas.openxmlformats.org/spreadsheetml/2006/main" count="158" uniqueCount="131">
  <si>
    <t>Наименование медицинской организации</t>
  </si>
  <si>
    <t>ВСЕГО по СМП</t>
  </si>
  <si>
    <t>ВСЕГО по КС</t>
  </si>
  <si>
    <t>ВСЕГО по ДС</t>
  </si>
  <si>
    <t>АПП</t>
  </si>
  <si>
    <t>ОДЛИ</t>
  </si>
  <si>
    <t>КТ</t>
  </si>
  <si>
    <t>МРТ</t>
  </si>
  <si>
    <t>УЗИ</t>
  </si>
  <si>
    <t>ЭДИ</t>
  </si>
  <si>
    <t>МГИ</t>
  </si>
  <si>
    <t>ПАИ</t>
  </si>
  <si>
    <t>ПЭТ-КТ</t>
  </si>
  <si>
    <t>ОФЭКТ-КТ</t>
  </si>
  <si>
    <t>определение РНК вируса гепатита C в крови методом ПЦР</t>
  </si>
  <si>
    <t>лабораторная диагностика для пациентов с хроническим вирусным гепатитом С</t>
  </si>
  <si>
    <t>Всего по дистанционному наблюдению</t>
  </si>
  <si>
    <t>Всего по Школам</t>
  </si>
  <si>
    <t>ЦАОП</t>
  </si>
  <si>
    <t>ФАП</t>
  </si>
  <si>
    <t>ДДС опека</t>
  </si>
  <si>
    <t>ДДС ТЖС</t>
  </si>
  <si>
    <t>Всего ПМО</t>
  </si>
  <si>
    <t>Онкология</t>
  </si>
  <si>
    <t>гепатит С</t>
  </si>
  <si>
    <t>КС</t>
  </si>
  <si>
    <t>ДС</t>
  </si>
  <si>
    <t>ТМК врач</t>
  </si>
  <si>
    <t>ТМК пациент</t>
  </si>
  <si>
    <t>посещение</t>
  </si>
  <si>
    <t>ГБУЗ РТ "Бай-Тайгинская ЦКБ"</t>
  </si>
  <si>
    <t>ГБУЗ РТ "Барун-Хемчикский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</si>
  <si>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</si>
  <si>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</si>
  <si>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</si>
  <si>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</si>
  <si>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</si>
  <si>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</si>
  <si>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</si>
  <si>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</si>
  <si>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</si>
  <si>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</si>
  <si>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</si>
  <si>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</si>
  <si>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</si>
  <si>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</si>
  <si>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</si>
  <si>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</si>
  <si>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</si>
  <si>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</si>
  <si>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</si>
  <si>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</si>
  <si>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центр ОЗМП"</t>
  </si>
  <si>
    <t>ГАУЗ РТ СП "Серебрянка"</t>
  </si>
  <si>
    <t>ООО "Алдан"</t>
  </si>
  <si>
    <t>ООО "МЕДСТАР Т"</t>
  </si>
  <si>
    <t>ООО " РДЦ"</t>
  </si>
  <si>
    <t>ООО "МЦ Гиппократ"</t>
  </si>
  <si>
    <t>ИП Монгуш Р.К.</t>
  </si>
  <si>
    <t>ГАУ РС(Я) "Якутская республиканская офтальмологическая больница"</t>
  </si>
  <si>
    <t>ООО ММЦ "МЕНЛА"</t>
  </si>
  <si>
    <t>ООО "Сибирский центр ядерной медицины"</t>
  </si>
  <si>
    <t>ООО "Покровмед" г.Абакан</t>
  </si>
  <si>
    <t>ООО «Виталаб»  г.Курск</t>
  </si>
  <si>
    <t>ИП Монгуш С. Э.</t>
  </si>
  <si>
    <t>ООО "БИОС"</t>
  </si>
  <si>
    <t>1 уровень</t>
  </si>
  <si>
    <t>2 уровень</t>
  </si>
  <si>
    <t>3 уровень</t>
  </si>
  <si>
    <t>всего</t>
  </si>
  <si>
    <t>На территории страхования</t>
  </si>
  <si>
    <t>Вне территории страхования</t>
  </si>
  <si>
    <t>Всего</t>
  </si>
  <si>
    <t>Стентирование коронарных артерий</t>
  </si>
  <si>
    <t>Имплантация частотно-адаптированного кардиостимулятора взрослым</t>
  </si>
  <si>
    <t>Эндоваскулярная деструкция дополнительных проводящих путей аритмогенных зон сердца</t>
  </si>
  <si>
    <t>Оперативные вмешательства на брахиоцефальных артериях (стентирование/эндартерэктомия)</t>
  </si>
  <si>
    <t>Трансплантация почки</t>
  </si>
  <si>
    <t>иные профили</t>
  </si>
  <si>
    <t>ЭКО</t>
  </si>
  <si>
    <t>Медицинская реабилитация</t>
  </si>
  <si>
    <t>в том числе:</t>
  </si>
  <si>
    <t>сахарный диабет</t>
  </si>
  <si>
    <t>артериальная гипертензия</t>
  </si>
  <si>
    <t>Посещения с иными целями</t>
  </si>
  <si>
    <t>Всего обращений по заболеваемости</t>
  </si>
  <si>
    <t>в том числе по школе сахарного диабета</t>
  </si>
  <si>
    <t>Всего по диспансеризации</t>
  </si>
  <si>
    <t>Диспансерное наблюдение ХБ всего</t>
  </si>
  <si>
    <t>Неотложная мед. Помощь</t>
  </si>
  <si>
    <t>ГБУЗ РТ "Тандынская ЦКБ им. М.Т. Оюна"</t>
  </si>
  <si>
    <t>ГБУЗ РТ "Улуг-Хемский ММЦ им. А.Т. Балгана"</t>
  </si>
  <si>
    <t>ООО "Санталь 17"</t>
  </si>
  <si>
    <t>МЧУ "Нефросовет"</t>
  </si>
  <si>
    <t>Распределение объемов медицинской помощи, установленного в соответствии с территориальной программой ОМС Республики Тыва, между медицинскими организациями на 2026 год</t>
  </si>
  <si>
    <t>Приложение №2</t>
  </si>
  <si>
    <t>к Протоколу заседания Комиссии №13</t>
  </si>
  <si>
    <t>онкология</t>
  </si>
  <si>
    <t>БСК</t>
  </si>
  <si>
    <t>в том числе для проведения углубленной диспансеризации</t>
  </si>
  <si>
    <t>Всего по репродуктивному здоровью</t>
  </si>
  <si>
    <t>мужчины</t>
  </si>
  <si>
    <t>женщины</t>
  </si>
  <si>
    <t>неинвазивное пренатальное тестирование (определение внеклеточной ДНК плода по крови матери)</t>
  </si>
  <si>
    <t>иные посещения</t>
  </si>
  <si>
    <t>Посещения с профилактическими целями центров здоровья</t>
  </si>
  <si>
    <t xml:space="preserve">Вакцинация для профилактики пневмококовых инфекций </t>
  </si>
  <si>
    <t>ВМП</t>
  </si>
  <si>
    <t>обращение</t>
  </si>
  <si>
    <t xml:space="preserve">в том числе ДВН 1 этап </t>
  </si>
  <si>
    <t>взрослые</t>
  </si>
  <si>
    <t>несовершенолетние</t>
  </si>
  <si>
    <t>разовые посещения</t>
  </si>
  <si>
    <t>посещения мобильных бригад</t>
  </si>
  <si>
    <t xml:space="preserve">Центр здоровья </t>
  </si>
  <si>
    <t>случаи госпитализации</t>
  </si>
  <si>
    <t>случаи лечения</t>
  </si>
  <si>
    <t>СГ</t>
  </si>
  <si>
    <t>СЛ</t>
  </si>
  <si>
    <t>в том числе 2 этап диспансеризации (без услуг ОДЛИ)</t>
  </si>
  <si>
    <t>консультация</t>
  </si>
  <si>
    <t>исследование</t>
  </si>
  <si>
    <t>комплексное посещение</t>
  </si>
  <si>
    <t>посещенияе</t>
  </si>
  <si>
    <t>ГБУЗ РТ "Дзун-Хемчикский ММЦ"</t>
  </si>
  <si>
    <t>ГБУЗ РТ "Перинатальный центр РТ"</t>
  </si>
  <si>
    <t>ГБУЗ РТ "Республиканский онкодиспансер"</t>
  </si>
  <si>
    <t>ГБУЗ РТ "Республиканский кожвендиспансер"</t>
  </si>
  <si>
    <t xml:space="preserve">ООО "Юним"  </t>
  </si>
  <si>
    <t>ООО «Красноярский центр репродуктивной медицины»</t>
  </si>
  <si>
    <t>ООО «Хеликс Новосибирск»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</si>
</sst>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"/>
    <numFmt numFmtId="167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1" fontId="3" fillId="0" borderId="0" xfId="0" applyNumberFormat="1" applyFont="1"/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/>
    </xf>
    <xf numFmtId="164" fontId="3" fillId="2" borderId="0" xfId="0" applyNumberFormat="1" applyFont="1" applyFill="1"/>
    <xf numFmtId="164" fontId="1" fillId="2" borderId="1" xfId="0" applyNumberFormat="1" applyFont="1" applyFill="1" applyBorder="1"/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165" fontId="1" fillId="0" borderId="1" xfId="0" applyNumberFormat="1" applyFont="1" applyBorder="1"/>
    <xf numFmtId="1" fontId="1" fillId="2" borderId="5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4" fillId="2" borderId="0" xfId="0" applyFont="1" applyFill="1"/>
    <xf numFmtId="0" fontId="1" fillId="2" borderId="0" xfId="0" applyFont="1" applyFill="1"/>
    <xf numFmtId="1" fontId="2" fillId="4" borderId="0" xfId="0" applyNumberFormat="1" applyFont="1" applyFill="1"/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3" fillId="4" borderId="0" xfId="0" applyFont="1" applyFill="1"/>
    <xf numFmtId="0" fontId="2" fillId="4" borderId="0" xfId="0" applyFont="1" applyFill="1"/>
    <xf numFmtId="0" fontId="4" fillId="4" borderId="0" xfId="0" applyFont="1" applyFill="1"/>
    <xf numFmtId="0" fontId="1" fillId="2" borderId="10" xfId="0" applyFont="1" applyFill="1" applyBorder="1"/>
    <xf numFmtId="1" fontId="1" fillId="2" borderId="11" xfId="0" applyNumberFormat="1" applyFont="1" applyFill="1" applyBorder="1"/>
    <xf numFmtId="1" fontId="1" fillId="3" borderId="11" xfId="0" applyNumberFormat="1" applyFont="1" applyFill="1" applyBorder="1"/>
    <xf numFmtId="1" fontId="1" fillId="0" borderId="11" xfId="0" applyNumberFormat="1" applyFont="1" applyBorder="1"/>
    <xf numFmtId="0" fontId="1" fillId="2" borderId="12" xfId="0" applyFont="1" applyFill="1" applyBorder="1"/>
    <xf numFmtId="1" fontId="2" fillId="3" borderId="5" xfId="0" applyNumberFormat="1" applyFont="1" applyFill="1" applyBorder="1"/>
    <xf numFmtId="1" fontId="2" fillId="2" borderId="5" xfId="0" applyNumberFormat="1" applyFont="1" applyFill="1" applyBorder="1"/>
    <xf numFmtId="1" fontId="1" fillId="0" borderId="5" xfId="0" applyNumberFormat="1" applyFont="1" applyBorder="1"/>
    <xf numFmtId="1" fontId="2" fillId="0" borderId="5" xfId="0" applyNumberFormat="1" applyFont="1" applyBorder="1"/>
    <xf numFmtId="0" fontId="1" fillId="2" borderId="13" xfId="0" applyFont="1" applyFill="1" applyBorder="1"/>
    <xf numFmtId="1" fontId="2" fillId="2" borderId="14" xfId="0" applyNumberFormat="1" applyFont="1" applyFill="1" applyBorder="1"/>
    <xf numFmtId="1" fontId="2" fillId="3" borderId="14" xfId="0" applyNumberFormat="1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2" fillId="3" borderId="0" xfId="0" applyNumberFormat="1" applyFont="1" applyFill="1"/>
    <xf numFmtId="3" fontId="2" fillId="0" borderId="0" xfId="0" applyNumberFormat="1" applyFont="1"/>
    <xf numFmtId="166" fontId="2" fillId="2" borderId="11" xfId="0" applyNumberFormat="1" applyFont="1" applyFill="1" applyBorder="1"/>
    <xf numFmtId="166" fontId="1" fillId="2" borderId="11" xfId="0" applyNumberFormat="1" applyFont="1" applyFill="1" applyBorder="1"/>
    <xf numFmtId="166" fontId="2" fillId="3" borderId="11" xfId="0" applyNumberFormat="1" applyFont="1" applyFill="1" applyBorder="1"/>
    <xf numFmtId="166" fontId="2" fillId="0" borderId="11" xfId="0" applyNumberFormat="1" applyFont="1" applyBorder="1"/>
    <xf numFmtId="166" fontId="2" fillId="2" borderId="5" xfId="0" applyNumberFormat="1" applyFont="1" applyFill="1" applyBorder="1"/>
    <xf numFmtId="166" fontId="1" fillId="2" borderId="5" xfId="0" applyNumberFormat="1" applyFont="1" applyFill="1" applyBorder="1"/>
    <xf numFmtId="166" fontId="2" fillId="3" borderId="5" xfId="0" applyNumberFormat="1" applyFont="1" applyFill="1" applyBorder="1"/>
    <xf numFmtId="166" fontId="2" fillId="0" borderId="5" xfId="0" applyNumberFormat="1" applyFont="1" applyBorder="1"/>
    <xf numFmtId="0" fontId="2" fillId="2" borderId="13" xfId="0" applyFont="1" applyFill="1" applyBorder="1"/>
    <xf numFmtId="166" fontId="2" fillId="2" borderId="14" xfId="0" applyNumberFormat="1" applyFont="1" applyFill="1" applyBorder="1"/>
    <xf numFmtId="166" fontId="2" fillId="3" borderId="14" xfId="0" applyNumberFormat="1" applyFont="1" applyFill="1" applyBorder="1"/>
    <xf numFmtId="166" fontId="2" fillId="0" borderId="14" xfId="0" applyNumberFormat="1" applyFont="1" applyBorder="1"/>
    <xf numFmtId="167" fontId="3" fillId="4" borderId="0" xfId="0" applyNumberFormat="1" applyFont="1" applyFill="1"/>
    <xf numFmtId="167" fontId="3" fillId="2" borderId="0" xfId="0" applyNumberFormat="1" applyFont="1" applyFill="1"/>
    <xf numFmtId="1" fontId="1" fillId="0" borderId="0" xfId="0" applyNumberFormat="1" applyFont="1"/>
    <xf numFmtId="1" fontId="2" fillId="0" borderId="0" xfId="0" applyNumberFormat="1" applyFont="1"/>
    <xf numFmtId="0" fontId="4" fillId="2" borderId="0" xfId="0" applyFont="1" applyFill="1" applyAlignment="1">
      <alignment horizontal="center"/>
    </xf>
    <xf numFmtId="0" fontId="2" fillId="3" borderId="0" xfId="0" applyFont="1" applyFill="1"/>
    <xf numFmtId="0" fontId="1" fillId="2" borderId="0" xfId="0" applyFont="1" applyFill="1" applyBorder="1"/>
    <xf numFmtId="1" fontId="2" fillId="2" borderId="0" xfId="0" applyNumberFormat="1" applyFont="1" applyFill="1" applyBorder="1"/>
    <xf numFmtId="1" fontId="3" fillId="2" borderId="0" xfId="0" applyNumberFormat="1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/>
    <xf numFmtId="1" fontId="3" fillId="2" borderId="0" xfId="0" applyNumberFormat="1" applyFont="1" applyFill="1" applyBorder="1"/>
    <xf numFmtId="1" fontId="3" fillId="4" borderId="0" xfId="0" applyNumberFormat="1" applyFont="1" applyFill="1" applyBorder="1"/>
    <xf numFmtId="1" fontId="2" fillId="4" borderId="0" xfId="0" applyNumberFormat="1" applyFont="1" applyFill="1" applyBorder="1"/>
    <xf numFmtId="1" fontId="4" fillId="2" borderId="0" xfId="0" applyNumberFormat="1" applyFont="1" applyFill="1" applyBorder="1"/>
    <xf numFmtId="3" fontId="4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0" xfId="0" applyFont="1" applyFill="1" applyBorder="1"/>
    <xf numFmtId="3" fontId="3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1" fillId="4" borderId="0" xfId="0" applyNumberFormat="1" applyFont="1" applyFill="1" applyBorder="1"/>
    <xf numFmtId="1" fontId="1" fillId="2" borderId="0" xfId="0" applyNumberFormat="1" applyFont="1" applyFill="1" applyBorder="1"/>
    <xf numFmtId="1" fontId="2" fillId="3" borderId="0" xfId="0" applyNumberFormat="1" applyFont="1" applyFill="1" applyBorder="1"/>
    <xf numFmtId="0" fontId="3" fillId="4" borderId="0" xfId="0" applyFont="1" applyFill="1" applyBorder="1"/>
    <xf numFmtId="3" fontId="7" fillId="2" borderId="0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165" fontId="1" fillId="0" borderId="1" xfId="0" applyNumberFormat="1" applyFont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/>
    </xf>
    <xf numFmtId="1" fontId="1" fillId="0" borderId="18" xfId="0" applyNumberFormat="1" applyFont="1" applyBorder="1"/>
    <xf numFmtId="1" fontId="1" fillId="0" borderId="4" xfId="0" applyNumberFormat="1" applyFont="1" applyBorder="1"/>
    <xf numFmtId="1" fontId="2" fillId="2" borderId="4" xfId="0" applyNumberFormat="1" applyFont="1" applyFill="1" applyBorder="1"/>
    <xf numFmtId="1" fontId="2" fillId="2" borderId="19" xfId="0" applyNumberFormat="1" applyFont="1" applyFill="1" applyBorder="1"/>
    <xf numFmtId="166" fontId="1" fillId="2" borderId="18" xfId="0" applyNumberFormat="1" applyFont="1" applyFill="1" applyBorder="1"/>
    <xf numFmtId="166" fontId="1" fillId="2" borderId="4" xfId="0" applyNumberFormat="1" applyFont="1" applyFill="1" applyBorder="1"/>
    <xf numFmtId="166" fontId="2" fillId="2" borderId="19" xfId="0" applyNumberFormat="1" applyFont="1" applyFill="1" applyBorder="1"/>
    <xf numFmtId="0" fontId="3" fillId="0" borderId="0" xfId="0" applyFont="1" applyBorder="1"/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0" fontId="4" fillId="0" borderId="0" xfId="0" applyFont="1" applyFill="1" applyBorder="1"/>
    <xf numFmtId="0" fontId="4" fillId="2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/>
    <xf numFmtId="166" fontId="1" fillId="2" borderId="0" xfId="0" applyNumberFormat="1" applyFont="1" applyFill="1" applyBorder="1"/>
    <xf numFmtId="166" fontId="2" fillId="2" borderId="0" xfId="0" applyNumberFormat="1" applyFont="1" applyFill="1" applyBorder="1"/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 wrapText="1"/>
    </xf>
    <xf numFmtId="3" fontId="1" fillId="4" borderId="7" xfId="0" applyNumberFormat="1" applyFont="1" applyFill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 vertical="center" wrapText="1"/>
    </xf>
    <xf numFmtId="3" fontId="2" fillId="4" borderId="16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/>
    <xf numFmtId="0" fontId="1" fillId="0" borderId="16" xfId="0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86F8-3BDC-4C8A-8EBA-26992C4F72C3}">
  <sheetPr>
    <tabColor theme="8" tint="-0.249977111117893"/>
  </sheetPr>
  <dimension ref="A1:FO1141"/>
  <sheetViews>
    <sheetView tabSelected="1" view="pageBreakPreview" zoomScale="66" zoomScaleNormal="66" zoomScaleSheetLayoutView="66" workbookViewId="0">
      <pane xSplit="1" ySplit="8" topLeftCell="B31" activePane="bottomRight" state="frozen"/>
      <selection pane="topRight" activeCell="C1" sqref="C1"/>
      <selection pane="bottomLeft" activeCell="A7" sqref="A7"/>
      <selection pane="bottomRight" activeCell="A56" sqref="A56"/>
    </sheetView>
  </sheetViews>
  <sheetFormatPr defaultColWidth="9.28515625" defaultRowHeight="15" x14ac:dyDescent="0.25"/>
  <cols>
    <col min="1" max="1" width="49" style="25" customWidth="1"/>
    <col min="2" max="2" width="10.42578125" style="28" customWidth="1"/>
    <col min="3" max="3" width="8.85546875" style="67" customWidth="1"/>
    <col min="4" max="4" width="9.5703125" style="29" customWidth="1"/>
    <col min="5" max="5" width="13.7109375" style="29" customWidth="1"/>
    <col min="6" max="6" width="13.85546875" style="29" customWidth="1"/>
    <col min="7" max="7" width="13" style="29" customWidth="1"/>
    <col min="8" max="8" width="11" style="29" customWidth="1"/>
    <col min="9" max="9" width="8.85546875" style="29" customWidth="1"/>
    <col min="10" max="10" width="7" style="29" customWidth="1"/>
    <col min="11" max="11" width="9" style="29" customWidth="1"/>
    <col min="12" max="12" width="9.140625" style="31" customWidth="1"/>
    <col min="13" max="13" width="7.140625" style="27" customWidth="1"/>
    <col min="14" max="14" width="8.28515625" style="27" customWidth="1"/>
    <col min="15" max="15" width="8.140625" style="27" customWidth="1"/>
    <col min="16" max="16" width="9.7109375" style="27" customWidth="1"/>
    <col min="17" max="17" width="7.28515625" style="27" customWidth="1"/>
    <col min="18" max="18" width="7.7109375" style="27" customWidth="1"/>
    <col min="19" max="19" width="8.85546875" style="27" customWidth="1"/>
    <col min="20" max="20" width="10.28515625" style="68" customWidth="1"/>
    <col min="21" max="22" width="8.5703125" style="27" customWidth="1"/>
    <col min="23" max="23" width="9.28515625" style="32" customWidth="1"/>
    <col min="24" max="24" width="11.7109375" style="32" customWidth="1"/>
    <col min="25" max="25" width="8.5703125" style="27" customWidth="1"/>
    <col min="26" max="32" width="8.42578125" style="27" customWidth="1"/>
    <col min="33" max="37" width="9.7109375" style="27" customWidth="1"/>
    <col min="38" max="38" width="7" style="27" customWidth="1"/>
    <col min="39" max="39" width="8.42578125" style="27" customWidth="1"/>
    <col min="40" max="41" width="9.7109375" style="27" customWidth="1"/>
    <col min="42" max="42" width="9.42578125" style="27" customWidth="1"/>
    <col min="43" max="46" width="8" style="27" customWidth="1"/>
    <col min="47" max="47" width="11.42578125" style="24" customWidth="1"/>
    <col min="48" max="48" width="13" style="32" customWidth="1"/>
    <col min="49" max="54" width="11.7109375" style="32" hidden="1" customWidth="1"/>
    <col min="55" max="55" width="11.7109375" style="32" customWidth="1"/>
    <col min="56" max="56" width="11.7109375" style="34" customWidth="1"/>
    <col min="57" max="59" width="11.7109375" style="34" hidden="1" customWidth="1"/>
    <col min="60" max="60" width="13.42578125" style="34" customWidth="1"/>
    <col min="61" max="61" width="11.28515625" style="34" customWidth="1"/>
    <col min="62" max="63" width="9.7109375" style="32" customWidth="1"/>
    <col min="64" max="64" width="12.140625" style="32" customWidth="1"/>
    <col min="65" max="66" width="8.85546875" style="32" customWidth="1"/>
    <col min="67" max="67" width="11.140625" style="81" customWidth="1"/>
    <col min="68" max="68" width="12.28515625" style="81" customWidth="1"/>
    <col min="69" max="69" width="13.42578125" style="81" customWidth="1"/>
    <col min="70" max="70" width="11.7109375" style="81" customWidth="1"/>
    <col min="71" max="165" width="9.28515625" style="27"/>
    <col min="166" max="171" width="9.28515625" style="27" hidden="1" customWidth="1"/>
    <col min="172" max="16384" width="9.28515625" style="27"/>
  </cols>
  <sheetData>
    <row r="1" spans="1:70" x14ac:dyDescent="0.25">
      <c r="K1" s="98"/>
      <c r="L1" s="89"/>
      <c r="M1" s="97"/>
      <c r="N1" s="97"/>
      <c r="O1" s="97"/>
      <c r="P1" s="97"/>
      <c r="Q1" s="97"/>
      <c r="R1" s="97"/>
      <c r="S1" s="97"/>
      <c r="T1" s="99"/>
      <c r="AV1" s="97"/>
      <c r="AW1" s="97"/>
      <c r="AX1" s="97"/>
      <c r="AY1" s="97"/>
      <c r="AZ1" s="97"/>
      <c r="BA1" s="97"/>
      <c r="BB1" s="97"/>
      <c r="BC1" s="97"/>
      <c r="BD1" s="89"/>
      <c r="BE1" s="97"/>
      <c r="BF1" s="97"/>
      <c r="BG1" s="97"/>
      <c r="BH1" s="97"/>
      <c r="BI1" s="97"/>
      <c r="BJ1" s="97"/>
      <c r="BK1" s="97"/>
      <c r="BL1" s="97" t="s">
        <v>95</v>
      </c>
      <c r="BM1" s="97"/>
      <c r="BN1" s="97"/>
    </row>
    <row r="2" spans="1:70" x14ac:dyDescent="0.25">
      <c r="K2" s="98"/>
      <c r="L2" s="89"/>
      <c r="M2" s="97"/>
      <c r="N2" s="97"/>
      <c r="O2" s="97"/>
      <c r="P2" s="97"/>
      <c r="Q2" s="97"/>
      <c r="R2" s="97"/>
      <c r="S2" s="97"/>
      <c r="T2" s="99"/>
      <c r="AV2" s="97"/>
      <c r="AW2" s="97"/>
      <c r="AX2" s="97"/>
      <c r="AY2" s="97"/>
      <c r="AZ2" s="97"/>
      <c r="BA2" s="97"/>
      <c r="BB2" s="97"/>
      <c r="BC2" s="97"/>
      <c r="BD2" s="89"/>
      <c r="BE2" s="97"/>
      <c r="BF2" s="97"/>
      <c r="BG2" s="97"/>
      <c r="BH2" s="97"/>
      <c r="BI2" s="97"/>
      <c r="BJ2" s="97"/>
      <c r="BK2" s="97"/>
      <c r="BL2" s="97" t="s">
        <v>96</v>
      </c>
      <c r="BM2" s="97"/>
      <c r="BN2" s="97"/>
    </row>
    <row r="3" spans="1:70" s="6" customFormat="1" ht="18.75" customHeight="1" x14ac:dyDescent="0.25">
      <c r="A3" s="1"/>
      <c r="B3" s="2"/>
      <c r="C3" s="4"/>
      <c r="D3" s="3"/>
      <c r="E3" s="3"/>
      <c r="F3" s="3"/>
      <c r="G3" s="3"/>
      <c r="H3" s="3"/>
      <c r="I3" s="3"/>
      <c r="J3" s="3"/>
      <c r="K3" s="3"/>
      <c r="L3" s="5"/>
      <c r="T3" s="2"/>
      <c r="AU3" s="5"/>
      <c r="BD3" s="5"/>
      <c r="BE3" s="5"/>
      <c r="BF3" s="5"/>
      <c r="BG3" s="5"/>
      <c r="BH3" s="5"/>
      <c r="BI3" s="5"/>
      <c r="BO3" s="128"/>
      <c r="BP3" s="128"/>
      <c r="BQ3" s="128"/>
      <c r="BR3" s="128"/>
    </row>
    <row r="4" spans="1:70" s="6" customFormat="1" ht="19.5" customHeight="1" x14ac:dyDescent="0.25">
      <c r="A4" s="178" t="s">
        <v>94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01"/>
      <c r="BN4" s="101"/>
      <c r="BO4" s="128"/>
      <c r="BP4" s="128"/>
      <c r="BQ4" s="128"/>
      <c r="BR4" s="128"/>
    </row>
    <row r="5" spans="1:70" s="6" customFormat="1" ht="16.899999999999999" customHeight="1" x14ac:dyDescent="0.25">
      <c r="A5" s="1"/>
      <c r="B5" s="2"/>
      <c r="C5" s="4"/>
      <c r="D5" s="3"/>
      <c r="E5" s="3"/>
      <c r="F5" s="3"/>
      <c r="G5" s="3"/>
      <c r="H5" s="3"/>
      <c r="I5" s="3"/>
      <c r="J5" s="3"/>
      <c r="K5" s="3"/>
      <c r="L5" s="5"/>
      <c r="T5" s="2"/>
      <c r="AU5" s="5"/>
      <c r="AV5" s="7"/>
      <c r="BD5" s="5"/>
      <c r="BE5" s="5"/>
      <c r="BF5" s="5"/>
      <c r="BG5" s="5"/>
      <c r="BH5" s="5"/>
      <c r="BI5" s="5"/>
      <c r="BO5" s="128"/>
      <c r="BP5" s="128"/>
      <c r="BQ5" s="128"/>
      <c r="BR5" s="128"/>
    </row>
    <row r="6" spans="1:70" s="9" customFormat="1" ht="26.25" customHeight="1" x14ac:dyDescent="0.25">
      <c r="A6" s="166" t="s">
        <v>0</v>
      </c>
      <c r="B6" s="179" t="s">
        <v>1</v>
      </c>
      <c r="C6" s="182" t="s">
        <v>2</v>
      </c>
      <c r="D6" s="183" t="s">
        <v>81</v>
      </c>
      <c r="E6" s="183"/>
      <c r="F6" s="183"/>
      <c r="G6" s="183"/>
      <c r="H6" s="183"/>
      <c r="I6" s="183"/>
      <c r="J6" s="183"/>
      <c r="K6" s="183"/>
      <c r="L6" s="179" t="s">
        <v>3</v>
      </c>
      <c r="M6" s="185" t="s">
        <v>81</v>
      </c>
      <c r="N6" s="183"/>
      <c r="O6" s="183"/>
      <c r="P6" s="186"/>
      <c r="Q6" s="187" t="s">
        <v>80</v>
      </c>
      <c r="R6" s="188"/>
      <c r="S6" s="189"/>
      <c r="T6" s="164" t="s">
        <v>85</v>
      </c>
      <c r="U6" s="168" t="s">
        <v>81</v>
      </c>
      <c r="V6" s="169"/>
      <c r="W6" s="169"/>
      <c r="X6" s="170"/>
      <c r="Y6" s="164" t="s">
        <v>5</v>
      </c>
      <c r="Z6" s="163" t="s">
        <v>81</v>
      </c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72" t="s">
        <v>16</v>
      </c>
      <c r="AL6" s="163" t="s">
        <v>81</v>
      </c>
      <c r="AM6" s="163"/>
      <c r="AN6" s="172" t="s">
        <v>17</v>
      </c>
      <c r="AO6" s="166" t="s">
        <v>86</v>
      </c>
      <c r="AP6" s="164" t="s">
        <v>88</v>
      </c>
      <c r="AQ6" s="163" t="s">
        <v>81</v>
      </c>
      <c r="AR6" s="163"/>
      <c r="AS6" s="163"/>
      <c r="AT6" s="163"/>
      <c r="AU6" s="164" t="s">
        <v>89</v>
      </c>
      <c r="AV6" s="164" t="s">
        <v>84</v>
      </c>
      <c r="AW6" s="163" t="s">
        <v>81</v>
      </c>
      <c r="AX6" s="163"/>
      <c r="AY6" s="163"/>
      <c r="AZ6" s="163"/>
      <c r="BA6" s="163"/>
      <c r="BB6" s="163"/>
      <c r="BC6" s="171" t="s">
        <v>105</v>
      </c>
      <c r="BD6" s="164" t="s">
        <v>87</v>
      </c>
      <c r="BE6" s="166" t="s">
        <v>109</v>
      </c>
      <c r="BF6" s="166" t="s">
        <v>20</v>
      </c>
      <c r="BG6" s="166" t="s">
        <v>21</v>
      </c>
      <c r="BH6" s="166" t="s">
        <v>99</v>
      </c>
      <c r="BI6" s="164" t="s">
        <v>100</v>
      </c>
      <c r="BJ6" s="163" t="s">
        <v>81</v>
      </c>
      <c r="BK6" s="163"/>
      <c r="BL6" s="176" t="s">
        <v>22</v>
      </c>
      <c r="BM6" s="175" t="s">
        <v>81</v>
      </c>
      <c r="BN6" s="175"/>
      <c r="BO6" s="174" t="s">
        <v>106</v>
      </c>
      <c r="BP6" s="129"/>
      <c r="BQ6" s="129"/>
      <c r="BR6" s="129"/>
    </row>
    <row r="7" spans="1:70" s="9" customFormat="1" ht="86.25" customHeight="1" x14ac:dyDescent="0.25">
      <c r="A7" s="184"/>
      <c r="B7" s="180"/>
      <c r="C7" s="182"/>
      <c r="D7" s="100" t="s">
        <v>73</v>
      </c>
      <c r="E7" s="100" t="s">
        <v>74</v>
      </c>
      <c r="F7" s="100" t="s">
        <v>75</v>
      </c>
      <c r="G7" s="100" t="s">
        <v>76</v>
      </c>
      <c r="H7" s="135" t="s">
        <v>107</v>
      </c>
      <c r="I7" s="10" t="s">
        <v>77</v>
      </c>
      <c r="J7" s="11" t="s">
        <v>23</v>
      </c>
      <c r="K7" s="10" t="s">
        <v>78</v>
      </c>
      <c r="L7" s="180"/>
      <c r="M7" s="10" t="s">
        <v>79</v>
      </c>
      <c r="N7" s="10" t="s">
        <v>23</v>
      </c>
      <c r="O7" s="10" t="s">
        <v>24</v>
      </c>
      <c r="P7" s="10" t="s">
        <v>78</v>
      </c>
      <c r="Q7" s="12" t="s">
        <v>25</v>
      </c>
      <c r="R7" s="10" t="s">
        <v>26</v>
      </c>
      <c r="S7" s="10" t="s">
        <v>4</v>
      </c>
      <c r="T7" s="165"/>
      <c r="U7" s="10" t="s">
        <v>27</v>
      </c>
      <c r="V7" s="8" t="s">
        <v>28</v>
      </c>
      <c r="W7" s="102" t="s">
        <v>108</v>
      </c>
      <c r="X7" s="105" t="s">
        <v>119</v>
      </c>
      <c r="Y7" s="165"/>
      <c r="Z7" s="8" t="s">
        <v>6</v>
      </c>
      <c r="AA7" s="8" t="s">
        <v>7</v>
      </c>
      <c r="AB7" s="8" t="s">
        <v>8</v>
      </c>
      <c r="AC7" s="8" t="s">
        <v>9</v>
      </c>
      <c r="AD7" s="8" t="s">
        <v>10</v>
      </c>
      <c r="AE7" s="8" t="s">
        <v>11</v>
      </c>
      <c r="AF7" s="8" t="s">
        <v>12</v>
      </c>
      <c r="AG7" s="8" t="s">
        <v>13</v>
      </c>
      <c r="AH7" s="102" t="s">
        <v>103</v>
      </c>
      <c r="AI7" s="8" t="s">
        <v>14</v>
      </c>
      <c r="AJ7" s="8" t="s">
        <v>15</v>
      </c>
      <c r="AK7" s="173"/>
      <c r="AL7" s="8" t="s">
        <v>82</v>
      </c>
      <c r="AM7" s="8" t="s">
        <v>83</v>
      </c>
      <c r="AN7" s="173"/>
      <c r="AO7" s="167"/>
      <c r="AP7" s="165"/>
      <c r="AQ7" s="10" t="s">
        <v>78</v>
      </c>
      <c r="AR7" s="10" t="s">
        <v>97</v>
      </c>
      <c r="AS7" s="10" t="s">
        <v>82</v>
      </c>
      <c r="AT7" s="8" t="s">
        <v>98</v>
      </c>
      <c r="AU7" s="165"/>
      <c r="AV7" s="165"/>
      <c r="AW7" s="104" t="s">
        <v>112</v>
      </c>
      <c r="AX7" s="104" t="s">
        <v>104</v>
      </c>
      <c r="AY7" s="104" t="s">
        <v>113</v>
      </c>
      <c r="AZ7" s="103" t="s">
        <v>18</v>
      </c>
      <c r="BA7" s="103" t="s">
        <v>114</v>
      </c>
      <c r="BB7" s="103" t="s">
        <v>19</v>
      </c>
      <c r="BC7" s="171"/>
      <c r="BD7" s="165"/>
      <c r="BE7" s="167"/>
      <c r="BF7" s="167"/>
      <c r="BG7" s="167"/>
      <c r="BH7" s="167"/>
      <c r="BI7" s="165"/>
      <c r="BJ7" s="106" t="s">
        <v>101</v>
      </c>
      <c r="BK7" s="106" t="s">
        <v>102</v>
      </c>
      <c r="BL7" s="177"/>
      <c r="BM7" s="147" t="s">
        <v>110</v>
      </c>
      <c r="BN7" s="147" t="s">
        <v>111</v>
      </c>
      <c r="BO7" s="174"/>
      <c r="BP7" s="129"/>
      <c r="BQ7" s="129"/>
      <c r="BR7" s="129"/>
    </row>
    <row r="8" spans="1:70" s="157" customFormat="1" ht="22.5" customHeight="1" x14ac:dyDescent="0.25">
      <c r="A8" s="167"/>
      <c r="B8" s="181"/>
      <c r="C8" s="182"/>
      <c r="D8" s="161" t="s">
        <v>115</v>
      </c>
      <c r="E8" s="161"/>
      <c r="F8" s="161"/>
      <c r="G8" s="161"/>
      <c r="H8" s="161"/>
      <c r="I8" s="161"/>
      <c r="J8" s="161"/>
      <c r="K8" s="161"/>
      <c r="L8" s="181"/>
      <c r="M8" s="161" t="s">
        <v>116</v>
      </c>
      <c r="N8" s="161"/>
      <c r="O8" s="161"/>
      <c r="P8" s="161"/>
      <c r="Q8" s="100" t="s">
        <v>117</v>
      </c>
      <c r="R8" s="100" t="s">
        <v>118</v>
      </c>
      <c r="S8" s="100" t="s">
        <v>108</v>
      </c>
      <c r="T8" s="152"/>
      <c r="U8" s="161" t="s">
        <v>120</v>
      </c>
      <c r="V8" s="161"/>
      <c r="W8" s="161" t="s">
        <v>108</v>
      </c>
      <c r="X8" s="161"/>
      <c r="Y8" s="153"/>
      <c r="Z8" s="161" t="s">
        <v>121</v>
      </c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53"/>
      <c r="AL8" s="159" t="s">
        <v>122</v>
      </c>
      <c r="AM8" s="160"/>
      <c r="AN8" s="153"/>
      <c r="AO8" s="151" t="s">
        <v>122</v>
      </c>
      <c r="AP8" s="154"/>
      <c r="AQ8" s="159" t="s">
        <v>122</v>
      </c>
      <c r="AR8" s="162"/>
      <c r="AS8" s="162"/>
      <c r="AT8" s="160"/>
      <c r="AU8" s="158" t="s">
        <v>29</v>
      </c>
      <c r="AV8" s="158" t="s">
        <v>123</v>
      </c>
      <c r="AW8" s="161" t="s">
        <v>29</v>
      </c>
      <c r="AX8" s="161"/>
      <c r="AY8" s="161"/>
      <c r="AZ8" s="161"/>
      <c r="BA8" s="161"/>
      <c r="BB8" s="161"/>
      <c r="BC8" s="158" t="s">
        <v>122</v>
      </c>
      <c r="BD8" s="158" t="s">
        <v>122</v>
      </c>
      <c r="BE8" s="100"/>
      <c r="BF8" s="100"/>
      <c r="BG8" s="100"/>
      <c r="BH8" s="100" t="s">
        <v>122</v>
      </c>
      <c r="BI8" s="158"/>
      <c r="BJ8" s="159" t="s">
        <v>122</v>
      </c>
      <c r="BK8" s="160"/>
      <c r="BL8" s="158"/>
      <c r="BM8" s="159" t="s">
        <v>122</v>
      </c>
      <c r="BN8" s="160"/>
      <c r="BO8" s="155" t="s">
        <v>29</v>
      </c>
      <c r="BP8" s="156"/>
      <c r="BQ8" s="156"/>
      <c r="BR8" s="156"/>
    </row>
    <row r="9" spans="1:70" s="93" customFormat="1" ht="15.75" customHeight="1" x14ac:dyDescent="0.25">
      <c r="A9" s="13" t="s">
        <v>72</v>
      </c>
      <c r="B9" s="139">
        <f>0.26*$B$61</f>
        <v>81729.180000000008</v>
      </c>
      <c r="C9" s="139">
        <f>0.176524*$B$61</f>
        <v>55489.083731999999</v>
      </c>
      <c r="D9" s="91">
        <f>0.001785*$B$61</f>
        <v>561.10225500000001</v>
      </c>
      <c r="E9" s="91">
        <f>0.00043*$B$61</f>
        <v>135.16748999999999</v>
      </c>
      <c r="F9" s="91">
        <f>0.000189*$B$61</f>
        <v>59.410827000000005</v>
      </c>
      <c r="G9" s="91">
        <f>0.000377*$B$61</f>
        <v>118.507311</v>
      </c>
      <c r="H9" s="91">
        <f>0.005663*$B$61</f>
        <v>1780.1244089999998</v>
      </c>
      <c r="I9" s="91">
        <f>0.000025*$B$61</f>
        <v>7.8585750000000001</v>
      </c>
      <c r="J9" s="91">
        <f>0.010265*$B$61</f>
        <v>3226.7308950000001</v>
      </c>
      <c r="K9" s="91">
        <f>C9-D9-E9-F9-G9-H9-I9-J9</f>
        <v>49600.181970000005</v>
      </c>
      <c r="L9" s="139">
        <f>0.069345*$B$61</f>
        <v>21798.115335000002</v>
      </c>
      <c r="M9" s="91">
        <f>0.000741*$B$61</f>
        <v>232.92816300000001</v>
      </c>
      <c r="N9" s="91">
        <f>0.008519*$B$61</f>
        <v>2677.8880170000002</v>
      </c>
      <c r="O9" s="91">
        <f>0.001288*$B$61</f>
        <v>404.873784</v>
      </c>
      <c r="P9" s="91">
        <f>L9-M9-N9-O9</f>
        <v>18482.425371000001</v>
      </c>
      <c r="Q9" s="91">
        <f>0.005869*$B$61</f>
        <v>1844.8790670000001</v>
      </c>
      <c r="R9" s="91">
        <f>0.002813*$B$61</f>
        <v>884.24685899999997</v>
      </c>
      <c r="S9" s="91">
        <f>0.003371*$B$61</f>
        <v>1059.650253</v>
      </c>
      <c r="T9" s="141">
        <f>1.335969*$B$61</f>
        <v>419952.50336699997</v>
      </c>
      <c r="U9" s="91">
        <f>0.080667*$B$61</f>
        <v>25357.106781000002</v>
      </c>
      <c r="V9" s="91">
        <f>0.030555*$B$61</f>
        <v>9604.7503649999999</v>
      </c>
      <c r="W9" s="91">
        <f>T9-U9-V9</f>
        <v>384990.646221</v>
      </c>
      <c r="X9" s="91"/>
      <c r="Y9" s="141">
        <f>0.274512*$B$61</f>
        <v>86290.925615999993</v>
      </c>
      <c r="Z9" s="91">
        <f>0.057732*$B$61</f>
        <v>18147.650075999998</v>
      </c>
      <c r="AA9" s="91">
        <f>0.022033*$B$61</f>
        <v>6925.9193190000005</v>
      </c>
      <c r="AB9" s="91">
        <f>0.122408*$B$61</f>
        <v>38478.097944000001</v>
      </c>
      <c r="AC9" s="91">
        <f>0.03537*$B$61</f>
        <v>11118.31191</v>
      </c>
      <c r="AD9" s="91">
        <f>0.001492*$B$61</f>
        <v>468.99975599999999</v>
      </c>
      <c r="AE9" s="91">
        <f>0.027103*$B$61</f>
        <v>8519.6383289999994</v>
      </c>
      <c r="AF9" s="91">
        <f>0.002081*$B$61</f>
        <v>654.147783</v>
      </c>
      <c r="AG9" s="91">
        <f>0.003783*$B$61</f>
        <v>1189.1595689999999</v>
      </c>
      <c r="AH9" s="91">
        <f>0.000647*$B$61</f>
        <v>203.379921</v>
      </c>
      <c r="AI9" s="91">
        <f>0.001241*$B$61</f>
        <v>390.09966299999996</v>
      </c>
      <c r="AJ9" s="91">
        <f>0.000622*$B$61</f>
        <v>195.52134600000002</v>
      </c>
      <c r="AK9" s="141">
        <f>0.018057*$B$61</f>
        <v>5676.0915510000004</v>
      </c>
      <c r="AL9" s="91">
        <f>0.00097*$B$61</f>
        <v>304.91271</v>
      </c>
      <c r="AM9" s="91">
        <f>0.017087*$B$61</f>
        <v>5371.1788410000008</v>
      </c>
      <c r="AN9" s="141">
        <f>0.210277*$B$61</f>
        <v>66099.103010999999</v>
      </c>
      <c r="AO9" s="91">
        <f>0.00562*$B$61</f>
        <v>1766.6076599999999</v>
      </c>
      <c r="AP9" s="141">
        <f>0.275509*$B$61</f>
        <v>86604.325586999999</v>
      </c>
      <c r="AQ9" s="91">
        <f>AP9-AR9-AS9-AT9</f>
        <v>18118.416176999999</v>
      </c>
      <c r="AR9" s="91">
        <f>0.019087*$B$61</f>
        <v>5999.8648409999996</v>
      </c>
      <c r="AS9" s="91">
        <f>0.0598*$B$61</f>
        <v>18797.7114</v>
      </c>
      <c r="AT9" s="91">
        <f>0.138983*$B$61</f>
        <v>43688.333168999998</v>
      </c>
      <c r="AU9" s="141">
        <f>0.54*$B$61</f>
        <v>169745.22</v>
      </c>
      <c r="AV9" s="141">
        <f>2.618238*$B$61</f>
        <v>823024.78763399995</v>
      </c>
      <c r="AW9" s="91"/>
      <c r="AX9" s="91"/>
      <c r="AY9" s="91"/>
      <c r="AZ9" s="91"/>
      <c r="BA9" s="91"/>
      <c r="BB9" s="119"/>
      <c r="BC9" s="141">
        <f>0.032831*$B$61</f>
        <v>10320.195033</v>
      </c>
      <c r="BD9" s="141">
        <f>0.439948*$B$61</f>
        <v>138294.57416399999</v>
      </c>
      <c r="BE9" s="91"/>
      <c r="BF9" s="91"/>
      <c r="BG9" s="91"/>
      <c r="BH9" s="91">
        <f>0.050758*$B$61</f>
        <v>15955.421993999998</v>
      </c>
      <c r="BI9" s="141">
        <f>0.145709*$B$61</f>
        <v>45802.604187000004</v>
      </c>
      <c r="BJ9" s="91">
        <f>0.071122*$B$61</f>
        <v>22356.702846</v>
      </c>
      <c r="BK9" s="91">
        <f>0.074587*$B$61</f>
        <v>23445.901341000001</v>
      </c>
      <c r="BL9" s="143">
        <f>0.260168*$B$61</f>
        <v>81781.989624000009</v>
      </c>
      <c r="BM9" s="148"/>
      <c r="BN9" s="148"/>
      <c r="BO9" s="143">
        <f>0.021666*$B$61</f>
        <v>6810.5554380000003</v>
      </c>
      <c r="BP9" s="130"/>
      <c r="BQ9" s="130"/>
      <c r="BR9" s="130"/>
    </row>
    <row r="10" spans="1:70" s="9" customFormat="1" ht="15.75" customHeight="1" x14ac:dyDescent="0.25">
      <c r="A10" s="13" t="s">
        <v>71</v>
      </c>
      <c r="B10" s="139">
        <f>B9-B11</f>
        <v>1161.6556079478178</v>
      </c>
      <c r="C10" s="139">
        <f t="shared" ref="C10:BK10" si="0">C9-C11</f>
        <v>580.08373199999915</v>
      </c>
      <c r="D10" s="91">
        <f t="shared" si="0"/>
        <v>62.102255000000014</v>
      </c>
      <c r="E10" s="91">
        <f t="shared" si="0"/>
        <v>95.167489999999987</v>
      </c>
      <c r="F10" s="91">
        <f t="shared" si="0"/>
        <v>6.4108270000000047</v>
      </c>
      <c r="G10" s="91">
        <f t="shared" si="0"/>
        <v>48.507311000000001</v>
      </c>
      <c r="H10" s="91">
        <f t="shared" ref="H10" si="1">H9-H11</f>
        <v>167.12440899999979</v>
      </c>
      <c r="I10" s="91">
        <f t="shared" si="0"/>
        <v>7.8585750000000001</v>
      </c>
      <c r="J10" s="91">
        <f t="shared" si="0"/>
        <v>155.73089500000015</v>
      </c>
      <c r="K10" s="91">
        <f>K9-K11</f>
        <v>37.181970000005094</v>
      </c>
      <c r="L10" s="139">
        <f t="shared" si="0"/>
        <v>2529.1153350000022</v>
      </c>
      <c r="M10" s="91">
        <f t="shared" si="0"/>
        <v>167.92816300000001</v>
      </c>
      <c r="N10" s="91">
        <f t="shared" si="0"/>
        <v>1096.8880170000002</v>
      </c>
      <c r="O10" s="91">
        <f t="shared" si="0"/>
        <v>49.873784000000001</v>
      </c>
      <c r="P10" s="91">
        <f>P9-P11</f>
        <v>1214.4253710000012</v>
      </c>
      <c r="Q10" s="91">
        <f t="shared" si="0"/>
        <v>156.87906700000008</v>
      </c>
      <c r="R10" s="91">
        <f t="shared" si="0"/>
        <v>14.246858999999972</v>
      </c>
      <c r="S10" s="91">
        <f t="shared" si="0"/>
        <v>11.650253000000021</v>
      </c>
      <c r="T10" s="141">
        <f t="shared" si="0"/>
        <v>5082.5033669999684</v>
      </c>
      <c r="U10" s="91">
        <f t="shared" si="0"/>
        <v>3497.1067810000022</v>
      </c>
      <c r="V10" s="91">
        <f t="shared" si="0"/>
        <v>44.750364999999874</v>
      </c>
      <c r="W10" s="91">
        <f t="shared" si="0"/>
        <v>1540.6462210000027</v>
      </c>
      <c r="X10" s="91"/>
      <c r="Y10" s="141">
        <f t="shared" si="0"/>
        <v>3993.9256159999932</v>
      </c>
      <c r="Z10" s="91">
        <f t="shared" si="0"/>
        <v>1181.6500759999981</v>
      </c>
      <c r="AA10" s="91">
        <f t="shared" si="0"/>
        <v>544.91931900000054</v>
      </c>
      <c r="AB10" s="91">
        <f t="shared" si="0"/>
        <v>381.09794400000101</v>
      </c>
      <c r="AC10" s="91">
        <f t="shared" si="0"/>
        <v>19.311910000000353</v>
      </c>
      <c r="AD10" s="91">
        <f t="shared" si="0"/>
        <v>288.99975599999999</v>
      </c>
      <c r="AE10" s="91">
        <f t="shared" si="0"/>
        <v>38.63832899999943</v>
      </c>
      <c r="AF10" s="91">
        <f t="shared" si="0"/>
        <v>132.147783</v>
      </c>
      <c r="AG10" s="91">
        <f t="shared" si="0"/>
        <v>1189.1595689999999</v>
      </c>
      <c r="AH10" s="91">
        <f t="shared" ref="AH10" si="2">AH9-AH11</f>
        <v>203.379921</v>
      </c>
      <c r="AI10" s="91">
        <f t="shared" si="0"/>
        <v>9.0996629999999641</v>
      </c>
      <c r="AJ10" s="91">
        <f t="shared" si="0"/>
        <v>5.5213460000000225</v>
      </c>
      <c r="AK10" s="141">
        <f t="shared" si="0"/>
        <v>180.09155100000044</v>
      </c>
      <c r="AL10" s="91">
        <f t="shared" si="0"/>
        <v>88.912710000000004</v>
      </c>
      <c r="AM10" s="91">
        <f t="shared" si="0"/>
        <v>91.17884100000083</v>
      </c>
      <c r="AN10" s="141">
        <f t="shared" si="0"/>
        <v>604.10301099999924</v>
      </c>
      <c r="AO10" s="91">
        <f t="shared" si="0"/>
        <v>15.607659999999896</v>
      </c>
      <c r="AP10" s="141">
        <f t="shared" si="0"/>
        <v>541.32558699999936</v>
      </c>
      <c r="AQ10" s="91">
        <f>AQ9-AQ11</f>
        <v>24.416176999999152</v>
      </c>
      <c r="AR10" s="91">
        <f t="shared" si="0"/>
        <v>17.864840999999615</v>
      </c>
      <c r="AS10" s="91">
        <f t="shared" si="0"/>
        <v>36.71140000000014</v>
      </c>
      <c r="AT10" s="91">
        <f t="shared" si="0"/>
        <v>462.33316899999772</v>
      </c>
      <c r="AU10" s="141">
        <f t="shared" si="0"/>
        <v>907.22000000000116</v>
      </c>
      <c r="AV10" s="141">
        <f t="shared" si="0"/>
        <v>93803.787633999949</v>
      </c>
      <c r="AW10" s="91"/>
      <c r="AX10" s="91"/>
      <c r="AY10" s="91"/>
      <c r="AZ10" s="91"/>
      <c r="BA10" s="91"/>
      <c r="BB10" s="119"/>
      <c r="BC10" s="141">
        <f>BC9-BC11</f>
        <v>36.195032999999967</v>
      </c>
      <c r="BD10" s="141">
        <f t="shared" si="0"/>
        <v>2.5741639999905601</v>
      </c>
      <c r="BE10" s="91"/>
      <c r="BF10" s="91"/>
      <c r="BG10" s="91"/>
      <c r="BH10" s="91">
        <f t="shared" si="0"/>
        <v>3.421993999998449</v>
      </c>
      <c r="BI10" s="141">
        <f>BI9-BI11</f>
        <v>4268.6041870000045</v>
      </c>
      <c r="BJ10" s="91">
        <f t="shared" si="0"/>
        <v>2074.7028460000001</v>
      </c>
      <c r="BK10" s="91">
        <f t="shared" si="0"/>
        <v>2193.9013410000007</v>
      </c>
      <c r="BL10" s="143">
        <f t="shared" ref="BL10:BO10" si="3">BL9-BL11</f>
        <v>0.98962400000891648</v>
      </c>
      <c r="BM10" s="148"/>
      <c r="BN10" s="148"/>
      <c r="BO10" s="143">
        <f t="shared" si="3"/>
        <v>6810.5554380000003</v>
      </c>
      <c r="BP10" s="131"/>
      <c r="BQ10" s="131"/>
      <c r="BR10" s="129"/>
    </row>
    <row r="11" spans="1:70" s="89" customFormat="1" ht="18" customHeight="1" x14ac:dyDescent="0.25">
      <c r="A11" s="90" t="s">
        <v>70</v>
      </c>
      <c r="B11" s="140">
        <f t="shared" ref="B11:J11" si="4">SUM(B12:B58)</f>
        <v>80567.52439205219</v>
      </c>
      <c r="C11" s="140">
        <f>SUM(C12:C58)</f>
        <v>54909</v>
      </c>
      <c r="D11" s="92">
        <f t="shared" si="4"/>
        <v>499</v>
      </c>
      <c r="E11" s="92">
        <f t="shared" si="4"/>
        <v>40</v>
      </c>
      <c r="F11" s="92">
        <f t="shared" si="4"/>
        <v>53</v>
      </c>
      <c r="G11" s="92">
        <f t="shared" si="4"/>
        <v>70</v>
      </c>
      <c r="H11" s="92">
        <f t="shared" ref="H11" si="5">SUM(H12:H58)</f>
        <v>1613</v>
      </c>
      <c r="I11" s="92">
        <f t="shared" si="4"/>
        <v>0</v>
      </c>
      <c r="J11" s="92">
        <f t="shared" si="4"/>
        <v>3071</v>
      </c>
      <c r="K11" s="94">
        <f>C11-D11-E11-F11-G11-H11-I11-J11</f>
        <v>49563</v>
      </c>
      <c r="L11" s="140">
        <f>SUM(L12:L58)</f>
        <v>19269</v>
      </c>
      <c r="M11" s="92">
        <f>SUM(M12:M58)</f>
        <v>65</v>
      </c>
      <c r="N11" s="92">
        <f>SUM(N12:N58)</f>
        <v>1581</v>
      </c>
      <c r="O11" s="92">
        <f>SUM(O12:O58)</f>
        <v>355</v>
      </c>
      <c r="P11" s="91">
        <f>L11-M11-N11-O11</f>
        <v>17268</v>
      </c>
      <c r="Q11" s="92">
        <f t="shared" ref="Q11:AP11" si="6">SUM(Q12:Q58)</f>
        <v>1688</v>
      </c>
      <c r="R11" s="92">
        <f t="shared" si="6"/>
        <v>870</v>
      </c>
      <c r="S11" s="92">
        <f t="shared" si="6"/>
        <v>1048</v>
      </c>
      <c r="T11" s="114">
        <f t="shared" si="6"/>
        <v>414870</v>
      </c>
      <c r="U11" s="92">
        <f t="shared" si="6"/>
        <v>21860</v>
      </c>
      <c r="V11" s="92">
        <f t="shared" si="6"/>
        <v>9560</v>
      </c>
      <c r="W11" s="92">
        <f t="shared" si="6"/>
        <v>383450</v>
      </c>
      <c r="X11" s="92">
        <f t="shared" si="6"/>
        <v>23717</v>
      </c>
      <c r="Y11" s="114">
        <f t="shared" si="6"/>
        <v>82297</v>
      </c>
      <c r="Z11" s="92">
        <f t="shared" si="6"/>
        <v>16966</v>
      </c>
      <c r="AA11" s="92">
        <f t="shared" si="6"/>
        <v>6381</v>
      </c>
      <c r="AB11" s="92">
        <f t="shared" si="6"/>
        <v>38097</v>
      </c>
      <c r="AC11" s="92">
        <f t="shared" si="6"/>
        <v>11099</v>
      </c>
      <c r="AD11" s="92">
        <f t="shared" si="6"/>
        <v>180</v>
      </c>
      <c r="AE11" s="92">
        <f t="shared" si="6"/>
        <v>8481</v>
      </c>
      <c r="AF11" s="92">
        <f t="shared" si="6"/>
        <v>522</v>
      </c>
      <c r="AG11" s="92">
        <f t="shared" si="6"/>
        <v>0</v>
      </c>
      <c r="AH11" s="92">
        <f t="shared" si="6"/>
        <v>0</v>
      </c>
      <c r="AI11" s="92">
        <f t="shared" si="6"/>
        <v>381</v>
      </c>
      <c r="AJ11" s="92">
        <f t="shared" si="6"/>
        <v>190</v>
      </c>
      <c r="AK11" s="114">
        <f t="shared" si="6"/>
        <v>5496</v>
      </c>
      <c r="AL11" s="92">
        <f t="shared" si="6"/>
        <v>216</v>
      </c>
      <c r="AM11" s="92">
        <f t="shared" si="6"/>
        <v>5280</v>
      </c>
      <c r="AN11" s="114">
        <f t="shared" si="6"/>
        <v>65495</v>
      </c>
      <c r="AO11" s="92">
        <f t="shared" si="6"/>
        <v>1751</v>
      </c>
      <c r="AP11" s="114">
        <f t="shared" si="6"/>
        <v>86063</v>
      </c>
      <c r="AQ11" s="92">
        <f>AP11-AR11-AS11-AT11</f>
        <v>18094</v>
      </c>
      <c r="AR11" s="92">
        <f t="shared" ref="AR11:BN11" si="7">SUM(AR12:AR58)</f>
        <v>5982</v>
      </c>
      <c r="AS11" s="92">
        <f t="shared" si="7"/>
        <v>18761</v>
      </c>
      <c r="AT11" s="92">
        <f t="shared" si="7"/>
        <v>43226</v>
      </c>
      <c r="AU11" s="114">
        <f t="shared" si="7"/>
        <v>168838</v>
      </c>
      <c r="AV11" s="114">
        <f t="shared" si="7"/>
        <v>729221</v>
      </c>
      <c r="AW11" s="92">
        <f t="shared" si="7"/>
        <v>406035</v>
      </c>
      <c r="AX11" s="92">
        <f t="shared" si="7"/>
        <v>174425</v>
      </c>
      <c r="AY11" s="92">
        <f t="shared" si="7"/>
        <v>27084</v>
      </c>
      <c r="AZ11" s="92">
        <f t="shared" si="7"/>
        <v>1400</v>
      </c>
      <c r="BA11" s="92">
        <f t="shared" si="7"/>
        <v>3900</v>
      </c>
      <c r="BB11" s="92">
        <f t="shared" si="7"/>
        <v>116377</v>
      </c>
      <c r="BC11" s="114">
        <f t="shared" si="7"/>
        <v>10284</v>
      </c>
      <c r="BD11" s="114">
        <f t="shared" si="7"/>
        <v>138292</v>
      </c>
      <c r="BE11" s="92">
        <f t="shared" si="7"/>
        <v>118583</v>
      </c>
      <c r="BF11" s="92">
        <f t="shared" si="7"/>
        <v>2256</v>
      </c>
      <c r="BG11" s="92">
        <f t="shared" si="7"/>
        <v>1501</v>
      </c>
      <c r="BH11" s="92">
        <f t="shared" si="7"/>
        <v>15952</v>
      </c>
      <c r="BI11" s="114">
        <f>SUM(BI12:BI58)</f>
        <v>41534</v>
      </c>
      <c r="BJ11" s="92">
        <f t="shared" si="7"/>
        <v>20282</v>
      </c>
      <c r="BK11" s="92">
        <f t="shared" si="7"/>
        <v>21252</v>
      </c>
      <c r="BL11" s="144">
        <f t="shared" si="7"/>
        <v>81781</v>
      </c>
      <c r="BM11" s="120">
        <f t="shared" si="7"/>
        <v>26490</v>
      </c>
      <c r="BN11" s="120">
        <f t="shared" si="7"/>
        <v>55291</v>
      </c>
      <c r="BO11" s="144">
        <f t="shared" ref="BO11" si="8">SUM(BO12:BO58)</f>
        <v>0</v>
      </c>
      <c r="BP11" s="132"/>
      <c r="BQ11" s="133"/>
      <c r="BR11" s="133"/>
    </row>
    <row r="12" spans="1:70" s="15" customFormat="1" ht="15.75" customHeight="1" x14ac:dyDescent="0.25">
      <c r="A12" s="14" t="s">
        <v>30</v>
      </c>
      <c r="B12" s="109">
        <v>2731.641057910062</v>
      </c>
      <c r="C12" s="109">
        <v>713</v>
      </c>
      <c r="D12" s="107"/>
      <c r="E12" s="107"/>
      <c r="F12" s="107"/>
      <c r="G12" s="107"/>
      <c r="H12" s="107"/>
      <c r="I12" s="107"/>
      <c r="J12" s="107"/>
      <c r="K12" s="107">
        <f>C12-D12-E12-F12-G12-H12-I12-J12</f>
        <v>713</v>
      </c>
      <c r="L12" s="109">
        <v>363</v>
      </c>
      <c r="M12" s="107"/>
      <c r="N12" s="107"/>
      <c r="O12" s="107">
        <v>9</v>
      </c>
      <c r="P12" s="107">
        <f>L12-M12-N12-O12</f>
        <v>354</v>
      </c>
      <c r="Q12" s="110"/>
      <c r="R12" s="107"/>
      <c r="S12" s="107"/>
      <c r="T12" s="111">
        <v>7177</v>
      </c>
      <c r="U12" s="107"/>
      <c r="V12" s="107"/>
      <c r="W12" s="107">
        <f>T12-U12-V12</f>
        <v>7177</v>
      </c>
      <c r="X12" s="107">
        <v>727</v>
      </c>
      <c r="Y12" s="111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11">
        <v>36</v>
      </c>
      <c r="AL12" s="107">
        <v>36</v>
      </c>
      <c r="AM12" s="107"/>
      <c r="AN12" s="111">
        <v>3068</v>
      </c>
      <c r="AO12" s="107"/>
      <c r="AP12" s="111">
        <v>3069</v>
      </c>
      <c r="AQ12" s="107">
        <f>AP12-AR12-AS12-AT12</f>
        <v>828</v>
      </c>
      <c r="AR12" s="107"/>
      <c r="AS12" s="107">
        <v>348</v>
      </c>
      <c r="AT12" s="107">
        <v>1893</v>
      </c>
      <c r="AU12" s="111">
        <v>5600</v>
      </c>
      <c r="AV12" s="111">
        <v>22611</v>
      </c>
      <c r="AW12" s="107">
        <v>13325</v>
      </c>
      <c r="AX12" s="107">
        <v>3130</v>
      </c>
      <c r="AY12" s="107"/>
      <c r="AZ12" s="107"/>
      <c r="BA12" s="107"/>
      <c r="BB12" s="107">
        <v>6156</v>
      </c>
      <c r="BC12" s="111"/>
      <c r="BD12" s="111">
        <v>4321</v>
      </c>
      <c r="BE12" s="113">
        <v>3635</v>
      </c>
      <c r="BF12" s="113">
        <v>104</v>
      </c>
      <c r="BG12" s="113">
        <v>93</v>
      </c>
      <c r="BH12" s="119">
        <v>489</v>
      </c>
      <c r="BI12" s="111">
        <v>1318</v>
      </c>
      <c r="BJ12" s="107">
        <v>711</v>
      </c>
      <c r="BK12" s="107">
        <v>607</v>
      </c>
      <c r="BL12" s="145">
        <v>2039</v>
      </c>
      <c r="BM12" s="149">
        <v>777</v>
      </c>
      <c r="BN12" s="149">
        <v>1262</v>
      </c>
      <c r="BO12" s="146"/>
      <c r="BP12" s="80"/>
      <c r="BQ12" s="80"/>
      <c r="BR12" s="80"/>
    </row>
    <row r="13" spans="1:70" s="15" customFormat="1" ht="15.75" customHeight="1" x14ac:dyDescent="0.25">
      <c r="A13" s="16" t="s">
        <v>31</v>
      </c>
      <c r="B13" s="109">
        <v>5265.2799999999979</v>
      </c>
      <c r="C13" s="109">
        <v>3243</v>
      </c>
      <c r="D13" s="107"/>
      <c r="E13" s="107"/>
      <c r="F13" s="107"/>
      <c r="G13" s="107"/>
      <c r="H13" s="107"/>
      <c r="I13" s="107"/>
      <c r="J13" s="107"/>
      <c r="K13" s="107">
        <f t="shared" ref="K13:K49" si="9">C13-D13-E13-F13-G13-H13-I13-J13</f>
        <v>3243</v>
      </c>
      <c r="L13" s="109">
        <v>1361</v>
      </c>
      <c r="M13" s="107"/>
      <c r="N13" s="107"/>
      <c r="O13" s="107">
        <v>50</v>
      </c>
      <c r="P13" s="107">
        <f t="shared" ref="P13:P48" si="10">L13-M13-N13-O13</f>
        <v>1311</v>
      </c>
      <c r="Q13" s="110"/>
      <c r="R13" s="107">
        <v>10</v>
      </c>
      <c r="S13" s="107"/>
      <c r="T13" s="111">
        <v>18279</v>
      </c>
      <c r="U13" s="107"/>
      <c r="V13" s="107"/>
      <c r="W13" s="107">
        <f t="shared" ref="W13:W58" si="11">T13-U13-V13</f>
        <v>18279</v>
      </c>
      <c r="X13" s="107">
        <v>1959</v>
      </c>
      <c r="Y13" s="111">
        <v>4395</v>
      </c>
      <c r="Z13" s="107">
        <v>1876</v>
      </c>
      <c r="AA13" s="107"/>
      <c r="AB13" s="107">
        <v>1800</v>
      </c>
      <c r="AC13" s="107">
        <v>719</v>
      </c>
      <c r="AD13" s="107"/>
      <c r="AE13" s="107"/>
      <c r="AF13" s="107"/>
      <c r="AG13" s="107"/>
      <c r="AH13" s="107"/>
      <c r="AI13" s="107"/>
      <c r="AJ13" s="107"/>
      <c r="AK13" s="111">
        <v>576</v>
      </c>
      <c r="AL13" s="107">
        <v>36</v>
      </c>
      <c r="AM13" s="107">
        <v>540</v>
      </c>
      <c r="AN13" s="111">
        <v>7668</v>
      </c>
      <c r="AO13" s="107"/>
      <c r="AP13" s="111">
        <v>7668</v>
      </c>
      <c r="AQ13" s="107">
        <f t="shared" ref="AQ13:AQ39" si="12">AP13-AR13-AS13-AT13</f>
        <v>1116</v>
      </c>
      <c r="AR13" s="107">
        <v>255</v>
      </c>
      <c r="AS13" s="107">
        <v>1476</v>
      </c>
      <c r="AT13" s="107">
        <v>4821</v>
      </c>
      <c r="AU13" s="111">
        <v>11699</v>
      </c>
      <c r="AV13" s="111">
        <v>30698</v>
      </c>
      <c r="AW13" s="107">
        <v>11829</v>
      </c>
      <c r="AX13" s="107">
        <v>7519</v>
      </c>
      <c r="AY13" s="107"/>
      <c r="AZ13" s="107"/>
      <c r="BA13" s="107"/>
      <c r="BB13" s="107">
        <v>11350</v>
      </c>
      <c r="BC13" s="111"/>
      <c r="BD13" s="111">
        <v>11494</v>
      </c>
      <c r="BE13" s="113">
        <v>9794</v>
      </c>
      <c r="BF13" s="113">
        <v>199</v>
      </c>
      <c r="BG13" s="113">
        <v>150</v>
      </c>
      <c r="BH13" s="119">
        <v>1351</v>
      </c>
      <c r="BI13" s="111">
        <v>3422</v>
      </c>
      <c r="BJ13" s="107">
        <v>1724</v>
      </c>
      <c r="BK13" s="107">
        <v>1698</v>
      </c>
      <c r="BL13" s="145">
        <v>6208</v>
      </c>
      <c r="BM13" s="149">
        <v>1991</v>
      </c>
      <c r="BN13" s="149">
        <v>4217</v>
      </c>
      <c r="BO13" s="146"/>
      <c r="BP13" s="80"/>
      <c r="BQ13" s="80"/>
      <c r="BR13" s="80"/>
    </row>
    <row r="14" spans="1:70" s="15" customFormat="1" ht="15.75" customHeight="1" x14ac:dyDescent="0.25">
      <c r="A14" s="16" t="s">
        <v>124</v>
      </c>
      <c r="B14" s="109">
        <v>3495.9200000000005</v>
      </c>
      <c r="C14" s="109">
        <v>1167</v>
      </c>
      <c r="D14" s="107"/>
      <c r="E14" s="107"/>
      <c r="F14" s="107"/>
      <c r="G14" s="107"/>
      <c r="H14" s="107"/>
      <c r="I14" s="107"/>
      <c r="J14" s="107"/>
      <c r="K14" s="107">
        <f t="shared" si="9"/>
        <v>1167</v>
      </c>
      <c r="L14" s="109">
        <v>972</v>
      </c>
      <c r="M14" s="107"/>
      <c r="N14" s="107"/>
      <c r="O14" s="107">
        <v>50</v>
      </c>
      <c r="P14" s="107">
        <f t="shared" si="10"/>
        <v>922</v>
      </c>
      <c r="Q14" s="110"/>
      <c r="R14" s="107">
        <v>17</v>
      </c>
      <c r="S14" s="107">
        <v>48</v>
      </c>
      <c r="T14" s="111">
        <v>17237</v>
      </c>
      <c r="U14" s="107"/>
      <c r="V14" s="107"/>
      <c r="W14" s="107">
        <f t="shared" si="11"/>
        <v>17237</v>
      </c>
      <c r="X14" s="107">
        <v>1716</v>
      </c>
      <c r="Y14" s="111">
        <v>3100</v>
      </c>
      <c r="Z14" s="107"/>
      <c r="AA14" s="107"/>
      <c r="AB14" s="107">
        <v>2680</v>
      </c>
      <c r="AC14" s="107">
        <v>420</v>
      </c>
      <c r="AD14" s="107"/>
      <c r="AE14" s="107"/>
      <c r="AF14" s="107"/>
      <c r="AG14" s="107"/>
      <c r="AH14" s="107"/>
      <c r="AI14" s="107"/>
      <c r="AJ14" s="107"/>
      <c r="AK14" s="111">
        <v>576</v>
      </c>
      <c r="AL14" s="107">
        <v>36</v>
      </c>
      <c r="AM14" s="107">
        <v>540</v>
      </c>
      <c r="AN14" s="111">
        <v>4665</v>
      </c>
      <c r="AO14" s="107">
        <v>393</v>
      </c>
      <c r="AP14" s="111">
        <v>4668</v>
      </c>
      <c r="AQ14" s="107">
        <f t="shared" si="12"/>
        <v>876</v>
      </c>
      <c r="AR14" s="107">
        <v>250</v>
      </c>
      <c r="AS14" s="107">
        <v>1212</v>
      </c>
      <c r="AT14" s="107">
        <v>2330</v>
      </c>
      <c r="AU14" s="111">
        <v>9163</v>
      </c>
      <c r="AV14" s="111">
        <v>49732</v>
      </c>
      <c r="AW14" s="107">
        <v>17733</v>
      </c>
      <c r="AX14" s="107">
        <v>11124</v>
      </c>
      <c r="AY14" s="107"/>
      <c r="AZ14" s="107"/>
      <c r="BA14" s="107"/>
      <c r="BB14" s="107">
        <v>20875</v>
      </c>
      <c r="BC14" s="111">
        <v>1992</v>
      </c>
      <c r="BD14" s="111">
        <v>10253</v>
      </c>
      <c r="BE14" s="113">
        <v>8581</v>
      </c>
      <c r="BF14" s="113">
        <v>166</v>
      </c>
      <c r="BG14" s="113">
        <v>256</v>
      </c>
      <c r="BH14" s="119">
        <v>1250</v>
      </c>
      <c r="BI14" s="111">
        <v>3011</v>
      </c>
      <c r="BJ14" s="107">
        <v>1533</v>
      </c>
      <c r="BK14" s="107">
        <v>1478</v>
      </c>
      <c r="BL14" s="145">
        <v>5086</v>
      </c>
      <c r="BM14" s="149">
        <v>1172</v>
      </c>
      <c r="BN14" s="149">
        <v>3914</v>
      </c>
      <c r="BO14" s="146"/>
      <c r="BP14" s="80"/>
      <c r="BQ14" s="80"/>
      <c r="BR14" s="80"/>
    </row>
    <row r="15" spans="1:70" s="15" customFormat="1" ht="15.75" customHeight="1" x14ac:dyDescent="0.25">
      <c r="A15" s="16" t="s">
        <v>32</v>
      </c>
      <c r="B15" s="109">
        <v>2255.3199999999997</v>
      </c>
      <c r="C15" s="109">
        <v>908</v>
      </c>
      <c r="D15" s="107"/>
      <c r="E15" s="107"/>
      <c r="F15" s="107"/>
      <c r="G15" s="107"/>
      <c r="H15" s="107"/>
      <c r="I15" s="107"/>
      <c r="J15" s="107"/>
      <c r="K15" s="107">
        <f t="shared" si="9"/>
        <v>908</v>
      </c>
      <c r="L15" s="109">
        <v>360</v>
      </c>
      <c r="M15" s="107"/>
      <c r="N15" s="107"/>
      <c r="O15" s="107"/>
      <c r="P15" s="107">
        <f t="shared" si="10"/>
        <v>360</v>
      </c>
      <c r="Q15" s="110"/>
      <c r="R15" s="107"/>
      <c r="S15" s="107"/>
      <c r="T15" s="111">
        <v>8181</v>
      </c>
      <c r="U15" s="107"/>
      <c r="V15" s="107"/>
      <c r="W15" s="107">
        <f t="shared" si="11"/>
        <v>8181</v>
      </c>
      <c r="X15" s="107">
        <v>1181</v>
      </c>
      <c r="Y15" s="111">
        <v>525</v>
      </c>
      <c r="Z15" s="107"/>
      <c r="AA15" s="107"/>
      <c r="AB15" s="107">
        <v>402</v>
      </c>
      <c r="AC15" s="107">
        <v>123</v>
      </c>
      <c r="AD15" s="107"/>
      <c r="AE15" s="107"/>
      <c r="AF15" s="107"/>
      <c r="AG15" s="107"/>
      <c r="AH15" s="107"/>
      <c r="AI15" s="107"/>
      <c r="AJ15" s="107"/>
      <c r="AK15" s="111"/>
      <c r="AL15" s="107"/>
      <c r="AM15" s="107"/>
      <c r="AN15" s="111">
        <v>3357</v>
      </c>
      <c r="AO15" s="107"/>
      <c r="AP15" s="111">
        <v>3357</v>
      </c>
      <c r="AQ15" s="107">
        <f t="shared" si="12"/>
        <v>1008</v>
      </c>
      <c r="AR15" s="107">
        <v>70</v>
      </c>
      <c r="AS15" s="107">
        <v>584</v>
      </c>
      <c r="AT15" s="107">
        <v>1695</v>
      </c>
      <c r="AU15" s="111">
        <v>5771</v>
      </c>
      <c r="AV15" s="111">
        <v>24560</v>
      </c>
      <c r="AW15" s="107">
        <v>7774</v>
      </c>
      <c r="AX15" s="107">
        <v>3548</v>
      </c>
      <c r="AY15" s="107"/>
      <c r="AZ15" s="107"/>
      <c r="BA15" s="107"/>
      <c r="BB15" s="107">
        <v>13238</v>
      </c>
      <c r="BC15" s="111"/>
      <c r="BD15" s="111">
        <v>6671</v>
      </c>
      <c r="BE15" s="113">
        <v>5905</v>
      </c>
      <c r="BF15" s="113">
        <v>108</v>
      </c>
      <c r="BG15" s="113">
        <v>50</v>
      </c>
      <c r="BH15" s="119">
        <v>608</v>
      </c>
      <c r="BI15" s="111">
        <v>1751</v>
      </c>
      <c r="BJ15" s="107">
        <v>900</v>
      </c>
      <c r="BK15" s="107">
        <v>851</v>
      </c>
      <c r="BL15" s="145">
        <v>2860</v>
      </c>
      <c r="BM15" s="149">
        <v>870</v>
      </c>
      <c r="BN15" s="149">
        <v>1990</v>
      </c>
      <c r="BO15" s="146"/>
      <c r="BP15" s="80"/>
      <c r="BQ15" s="80"/>
      <c r="BR15" s="80"/>
    </row>
    <row r="16" spans="1:70" s="15" customFormat="1" ht="15.75" customHeight="1" x14ac:dyDescent="0.25">
      <c r="A16" s="16" t="s">
        <v>33</v>
      </c>
      <c r="B16" s="109"/>
      <c r="C16" s="109">
        <v>1481</v>
      </c>
      <c r="D16" s="107"/>
      <c r="E16" s="107"/>
      <c r="F16" s="107"/>
      <c r="G16" s="107"/>
      <c r="H16" s="107"/>
      <c r="I16" s="107"/>
      <c r="J16" s="107"/>
      <c r="K16" s="107">
        <f t="shared" si="9"/>
        <v>1481</v>
      </c>
      <c r="L16" s="109">
        <v>805</v>
      </c>
      <c r="M16" s="107"/>
      <c r="N16" s="107"/>
      <c r="O16" s="107"/>
      <c r="P16" s="107">
        <f t="shared" si="10"/>
        <v>805</v>
      </c>
      <c r="Q16" s="110"/>
      <c r="R16" s="107"/>
      <c r="S16" s="107"/>
      <c r="T16" s="111">
        <v>21105</v>
      </c>
      <c r="U16" s="107"/>
      <c r="V16" s="107"/>
      <c r="W16" s="107">
        <f t="shared" si="11"/>
        <v>21105</v>
      </c>
      <c r="X16" s="107">
        <v>2524</v>
      </c>
      <c r="Y16" s="111">
        <v>3300</v>
      </c>
      <c r="Z16" s="107"/>
      <c r="AA16" s="107"/>
      <c r="AB16" s="107">
        <v>2400</v>
      </c>
      <c r="AC16" s="107">
        <v>900</v>
      </c>
      <c r="AD16" s="107"/>
      <c r="AE16" s="107"/>
      <c r="AF16" s="107"/>
      <c r="AG16" s="107"/>
      <c r="AH16" s="107"/>
      <c r="AI16" s="107"/>
      <c r="AJ16" s="107"/>
      <c r="AK16" s="111">
        <v>576</v>
      </c>
      <c r="AL16" s="107">
        <v>36</v>
      </c>
      <c r="AM16" s="107">
        <v>540</v>
      </c>
      <c r="AN16" s="111">
        <v>8310</v>
      </c>
      <c r="AO16" s="107"/>
      <c r="AP16" s="111">
        <v>8323</v>
      </c>
      <c r="AQ16" s="107">
        <f t="shared" si="12"/>
        <v>1164</v>
      </c>
      <c r="AR16" s="107">
        <v>255</v>
      </c>
      <c r="AS16" s="107">
        <v>1624</v>
      </c>
      <c r="AT16" s="107">
        <v>5280</v>
      </c>
      <c r="AU16" s="111">
        <v>12000</v>
      </c>
      <c r="AV16" s="111">
        <v>26676</v>
      </c>
      <c r="AW16" s="107">
        <v>9990</v>
      </c>
      <c r="AX16" s="107">
        <v>10156</v>
      </c>
      <c r="AY16" s="107"/>
      <c r="AZ16" s="107"/>
      <c r="BA16" s="107"/>
      <c r="BB16" s="107">
        <v>6530</v>
      </c>
      <c r="BC16" s="111"/>
      <c r="BD16" s="111">
        <v>14703</v>
      </c>
      <c r="BE16" s="113">
        <v>12621</v>
      </c>
      <c r="BF16" s="113">
        <v>245</v>
      </c>
      <c r="BG16" s="113">
        <v>95</v>
      </c>
      <c r="BH16" s="119">
        <v>1742</v>
      </c>
      <c r="BI16" s="111">
        <v>4591</v>
      </c>
      <c r="BJ16" s="107">
        <v>2199</v>
      </c>
      <c r="BK16" s="107">
        <v>2392</v>
      </c>
      <c r="BL16" s="145">
        <v>8436</v>
      </c>
      <c r="BM16" s="149">
        <v>2407</v>
      </c>
      <c r="BN16" s="149">
        <v>6029</v>
      </c>
      <c r="BO16" s="146"/>
      <c r="BP16" s="80"/>
      <c r="BQ16" s="80"/>
      <c r="BR16" s="80"/>
    </row>
    <row r="17" spans="1:170" s="15" customFormat="1" ht="15.75" customHeight="1" x14ac:dyDescent="0.25">
      <c r="A17" s="16" t="s">
        <v>34</v>
      </c>
      <c r="B17" s="109">
        <v>2605.348193141378</v>
      </c>
      <c r="C17" s="109">
        <v>865</v>
      </c>
      <c r="D17" s="107"/>
      <c r="E17" s="107"/>
      <c r="F17" s="107"/>
      <c r="G17" s="107"/>
      <c r="H17" s="107"/>
      <c r="I17" s="107"/>
      <c r="J17" s="107"/>
      <c r="K17" s="107">
        <f t="shared" si="9"/>
        <v>865</v>
      </c>
      <c r="L17" s="109">
        <v>417</v>
      </c>
      <c r="M17" s="107"/>
      <c r="N17" s="107"/>
      <c r="O17" s="107"/>
      <c r="P17" s="107">
        <f t="shared" si="10"/>
        <v>417</v>
      </c>
      <c r="Q17" s="110"/>
      <c r="R17" s="107"/>
      <c r="S17" s="107"/>
      <c r="T17" s="111">
        <v>6196</v>
      </c>
      <c r="U17" s="107"/>
      <c r="V17" s="107"/>
      <c r="W17" s="107">
        <f t="shared" si="11"/>
        <v>6196</v>
      </c>
      <c r="X17" s="107">
        <v>441</v>
      </c>
      <c r="Y17" s="111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11"/>
      <c r="AL17" s="107"/>
      <c r="AM17" s="107"/>
      <c r="AN17" s="111">
        <v>2160</v>
      </c>
      <c r="AO17" s="107"/>
      <c r="AP17" s="111">
        <v>1510</v>
      </c>
      <c r="AQ17" s="107">
        <f t="shared" si="12"/>
        <v>768</v>
      </c>
      <c r="AR17" s="107"/>
      <c r="AS17" s="107">
        <v>156</v>
      </c>
      <c r="AT17" s="107">
        <v>586</v>
      </c>
      <c r="AU17" s="111">
        <v>2556</v>
      </c>
      <c r="AV17" s="111">
        <v>12394</v>
      </c>
      <c r="AW17" s="107">
        <v>6768</v>
      </c>
      <c r="AX17" s="107">
        <v>4754</v>
      </c>
      <c r="AY17" s="107"/>
      <c r="AZ17" s="107"/>
      <c r="BA17" s="107"/>
      <c r="BB17" s="107">
        <v>872</v>
      </c>
      <c r="BC17" s="111"/>
      <c r="BD17" s="111">
        <v>2603</v>
      </c>
      <c r="BE17" s="113">
        <v>2204</v>
      </c>
      <c r="BF17" s="113">
        <v>57</v>
      </c>
      <c r="BG17" s="113">
        <v>23</v>
      </c>
      <c r="BH17" s="119">
        <v>319</v>
      </c>
      <c r="BI17" s="111">
        <v>814</v>
      </c>
      <c r="BJ17" s="107">
        <v>414</v>
      </c>
      <c r="BK17" s="107">
        <v>400</v>
      </c>
      <c r="BL17" s="145">
        <v>1377</v>
      </c>
      <c r="BM17" s="149">
        <v>394</v>
      </c>
      <c r="BN17" s="149">
        <v>983</v>
      </c>
      <c r="BO17" s="146"/>
      <c r="BP17" s="80"/>
      <c r="BQ17" s="80"/>
      <c r="BR17" s="80"/>
    </row>
    <row r="18" spans="1:170" s="15" customFormat="1" ht="15.75" customHeight="1" x14ac:dyDescent="0.25">
      <c r="A18" s="16" t="s">
        <v>35</v>
      </c>
      <c r="B18" s="109">
        <v>2309.3255257198316</v>
      </c>
      <c r="C18" s="109">
        <v>558</v>
      </c>
      <c r="D18" s="107"/>
      <c r="E18" s="107"/>
      <c r="F18" s="107"/>
      <c r="G18" s="107"/>
      <c r="H18" s="107"/>
      <c r="I18" s="107"/>
      <c r="J18" s="107"/>
      <c r="K18" s="107">
        <f t="shared" si="9"/>
        <v>558</v>
      </c>
      <c r="L18" s="109">
        <v>322</v>
      </c>
      <c r="M18" s="107"/>
      <c r="N18" s="107"/>
      <c r="O18" s="107"/>
      <c r="P18" s="107">
        <f t="shared" si="10"/>
        <v>322</v>
      </c>
      <c r="Q18" s="110"/>
      <c r="R18" s="107"/>
      <c r="S18" s="107"/>
      <c r="T18" s="111">
        <v>9049</v>
      </c>
      <c r="U18" s="107"/>
      <c r="V18" s="107"/>
      <c r="W18" s="107">
        <f t="shared" si="11"/>
        <v>9049</v>
      </c>
      <c r="X18" s="107">
        <v>565</v>
      </c>
      <c r="Y18" s="111">
        <v>360</v>
      </c>
      <c r="Z18" s="107"/>
      <c r="AA18" s="107"/>
      <c r="AB18" s="107">
        <v>180</v>
      </c>
      <c r="AC18" s="107">
        <v>180</v>
      </c>
      <c r="AD18" s="107"/>
      <c r="AE18" s="107"/>
      <c r="AF18" s="107"/>
      <c r="AG18" s="107"/>
      <c r="AH18" s="107"/>
      <c r="AI18" s="107"/>
      <c r="AJ18" s="107"/>
      <c r="AK18" s="111"/>
      <c r="AL18" s="107"/>
      <c r="AM18" s="107"/>
      <c r="AN18" s="111">
        <v>2004</v>
      </c>
      <c r="AO18" s="107"/>
      <c r="AP18" s="111">
        <v>2004</v>
      </c>
      <c r="AQ18" s="107">
        <f t="shared" si="12"/>
        <v>708</v>
      </c>
      <c r="AR18" s="107"/>
      <c r="AS18" s="107">
        <v>500</v>
      </c>
      <c r="AT18" s="107">
        <v>796</v>
      </c>
      <c r="AU18" s="111">
        <v>3780</v>
      </c>
      <c r="AV18" s="111">
        <v>7422</v>
      </c>
      <c r="AW18" s="107">
        <v>3020</v>
      </c>
      <c r="AX18" s="107">
        <v>1602</v>
      </c>
      <c r="AY18" s="107"/>
      <c r="AZ18" s="107"/>
      <c r="BA18" s="107"/>
      <c r="BB18" s="107">
        <v>2800</v>
      </c>
      <c r="BC18" s="111"/>
      <c r="BD18" s="111">
        <v>3251</v>
      </c>
      <c r="BE18" s="113">
        <v>2824</v>
      </c>
      <c r="BF18" s="113">
        <v>44</v>
      </c>
      <c r="BG18" s="113">
        <v>36</v>
      </c>
      <c r="BH18" s="119">
        <v>347</v>
      </c>
      <c r="BI18" s="111">
        <v>966</v>
      </c>
      <c r="BJ18" s="107">
        <v>502</v>
      </c>
      <c r="BK18" s="107">
        <v>464</v>
      </c>
      <c r="BL18" s="145">
        <v>1521</v>
      </c>
      <c r="BM18" s="149">
        <v>326</v>
      </c>
      <c r="BN18" s="149">
        <v>1195</v>
      </c>
      <c r="BO18" s="146"/>
      <c r="BP18" s="80"/>
      <c r="BQ18" s="80"/>
      <c r="BR18" s="80"/>
    </row>
    <row r="19" spans="1:170" s="15" customFormat="1" ht="15.75" customHeight="1" x14ac:dyDescent="0.25">
      <c r="A19" s="16" t="s">
        <v>36</v>
      </c>
      <c r="B19" s="109">
        <v>3448.7599999999998</v>
      </c>
      <c r="C19" s="109">
        <v>996</v>
      </c>
      <c r="D19" s="107"/>
      <c r="E19" s="107"/>
      <c r="F19" s="107"/>
      <c r="G19" s="107"/>
      <c r="H19" s="107"/>
      <c r="I19" s="107"/>
      <c r="J19" s="107"/>
      <c r="K19" s="107">
        <f t="shared" si="9"/>
        <v>996</v>
      </c>
      <c r="L19" s="109">
        <v>400</v>
      </c>
      <c r="M19" s="107"/>
      <c r="N19" s="107"/>
      <c r="O19" s="107"/>
      <c r="P19" s="107">
        <f t="shared" si="10"/>
        <v>400</v>
      </c>
      <c r="Q19" s="110"/>
      <c r="R19" s="107"/>
      <c r="S19" s="107"/>
      <c r="T19" s="111">
        <v>7940</v>
      </c>
      <c r="U19" s="107"/>
      <c r="V19" s="107"/>
      <c r="W19" s="107">
        <f t="shared" si="11"/>
        <v>7940</v>
      </c>
      <c r="X19" s="107">
        <v>1000</v>
      </c>
      <c r="Y19" s="111">
        <v>1596</v>
      </c>
      <c r="Z19" s="107"/>
      <c r="AA19" s="107"/>
      <c r="AB19" s="107">
        <v>1236</v>
      </c>
      <c r="AC19" s="107">
        <v>360</v>
      </c>
      <c r="AD19" s="107"/>
      <c r="AE19" s="107"/>
      <c r="AF19" s="107"/>
      <c r="AG19" s="107"/>
      <c r="AH19" s="107"/>
      <c r="AI19" s="107"/>
      <c r="AJ19" s="107"/>
      <c r="AK19" s="111"/>
      <c r="AL19" s="107"/>
      <c r="AM19" s="107"/>
      <c r="AN19" s="111">
        <v>4336</v>
      </c>
      <c r="AO19" s="107"/>
      <c r="AP19" s="111">
        <v>4341</v>
      </c>
      <c r="AQ19" s="107">
        <f t="shared" si="12"/>
        <v>996</v>
      </c>
      <c r="AR19" s="107"/>
      <c r="AS19" s="107">
        <v>708</v>
      </c>
      <c r="AT19" s="107">
        <v>2637</v>
      </c>
      <c r="AU19" s="111">
        <v>5205</v>
      </c>
      <c r="AV19" s="111">
        <v>25235</v>
      </c>
      <c r="AW19" s="107">
        <v>5868</v>
      </c>
      <c r="AX19" s="107">
        <v>4607</v>
      </c>
      <c r="AY19" s="107"/>
      <c r="AZ19" s="107"/>
      <c r="BA19" s="107"/>
      <c r="BB19" s="107">
        <v>14760</v>
      </c>
      <c r="BC19" s="111"/>
      <c r="BD19" s="111">
        <v>5709</v>
      </c>
      <c r="BE19" s="113">
        <v>5000</v>
      </c>
      <c r="BF19" s="113">
        <v>76</v>
      </c>
      <c r="BG19" s="113">
        <v>74</v>
      </c>
      <c r="BH19" s="119">
        <v>559</v>
      </c>
      <c r="BI19" s="111">
        <v>1475</v>
      </c>
      <c r="BJ19" s="107">
        <v>757</v>
      </c>
      <c r="BK19" s="107">
        <v>718</v>
      </c>
      <c r="BL19" s="145">
        <v>2611</v>
      </c>
      <c r="BM19" s="149">
        <v>1351</v>
      </c>
      <c r="BN19" s="149">
        <v>1260</v>
      </c>
      <c r="BO19" s="146"/>
      <c r="BP19" s="80"/>
      <c r="BQ19" s="80"/>
      <c r="BR19" s="80"/>
    </row>
    <row r="20" spans="1:170" s="15" customFormat="1" ht="15.75" customHeight="1" x14ac:dyDescent="0.25">
      <c r="A20" s="16" t="s">
        <v>37</v>
      </c>
      <c r="B20" s="109">
        <v>2824.67</v>
      </c>
      <c r="C20" s="109">
        <v>878</v>
      </c>
      <c r="D20" s="107"/>
      <c r="E20" s="107"/>
      <c r="F20" s="107"/>
      <c r="G20" s="107"/>
      <c r="H20" s="107"/>
      <c r="I20" s="107"/>
      <c r="J20" s="107"/>
      <c r="K20" s="107">
        <f t="shared" si="9"/>
        <v>878</v>
      </c>
      <c r="L20" s="109">
        <v>221</v>
      </c>
      <c r="M20" s="107"/>
      <c r="N20" s="107"/>
      <c r="O20" s="107">
        <v>18</v>
      </c>
      <c r="P20" s="107">
        <f t="shared" si="10"/>
        <v>203</v>
      </c>
      <c r="Q20" s="110"/>
      <c r="R20" s="107"/>
      <c r="S20" s="107"/>
      <c r="T20" s="111">
        <v>3876</v>
      </c>
      <c r="U20" s="107"/>
      <c r="V20" s="107"/>
      <c r="W20" s="107">
        <f t="shared" si="11"/>
        <v>3876</v>
      </c>
      <c r="X20" s="107">
        <v>584</v>
      </c>
      <c r="Y20" s="111">
        <v>524</v>
      </c>
      <c r="Z20" s="107"/>
      <c r="AA20" s="107"/>
      <c r="AB20" s="107">
        <v>524</v>
      </c>
      <c r="AC20" s="107"/>
      <c r="AD20" s="107"/>
      <c r="AE20" s="107"/>
      <c r="AF20" s="107"/>
      <c r="AG20" s="107"/>
      <c r="AH20" s="107"/>
      <c r="AI20" s="107"/>
      <c r="AJ20" s="107"/>
      <c r="AK20" s="111"/>
      <c r="AL20" s="107"/>
      <c r="AM20" s="107"/>
      <c r="AN20" s="111">
        <v>2030</v>
      </c>
      <c r="AO20" s="107"/>
      <c r="AP20" s="111">
        <v>2041</v>
      </c>
      <c r="AQ20" s="107">
        <f t="shared" si="12"/>
        <v>589</v>
      </c>
      <c r="AR20" s="107"/>
      <c r="AS20" s="107">
        <v>423</v>
      </c>
      <c r="AT20" s="107">
        <v>1029</v>
      </c>
      <c r="AU20" s="111">
        <v>4200</v>
      </c>
      <c r="AV20" s="111">
        <v>10491</v>
      </c>
      <c r="AW20" s="107">
        <v>2957</v>
      </c>
      <c r="AX20" s="107">
        <v>2734</v>
      </c>
      <c r="AY20" s="107"/>
      <c r="AZ20" s="107"/>
      <c r="BA20" s="107"/>
      <c r="BB20" s="107">
        <v>4800</v>
      </c>
      <c r="BC20" s="111"/>
      <c r="BD20" s="111">
        <v>3413</v>
      </c>
      <c r="BE20" s="113">
        <v>2922</v>
      </c>
      <c r="BF20" s="113">
        <v>35</v>
      </c>
      <c r="BG20" s="113">
        <v>53</v>
      </c>
      <c r="BH20" s="119">
        <v>403</v>
      </c>
      <c r="BI20" s="111">
        <v>1097</v>
      </c>
      <c r="BJ20" s="107">
        <v>540</v>
      </c>
      <c r="BK20" s="107">
        <v>557</v>
      </c>
      <c r="BL20" s="145">
        <v>1808</v>
      </c>
      <c r="BM20" s="149">
        <v>646</v>
      </c>
      <c r="BN20" s="149">
        <v>1162</v>
      </c>
      <c r="BO20" s="146"/>
      <c r="BP20" s="80"/>
      <c r="BQ20" s="80"/>
      <c r="BR20" s="80"/>
    </row>
    <row r="21" spans="1:170" s="15" customFormat="1" ht="15.75" customHeight="1" x14ac:dyDescent="0.25">
      <c r="A21" s="16" t="s">
        <v>90</v>
      </c>
      <c r="B21" s="109">
        <v>2213.62</v>
      </c>
      <c r="C21" s="109">
        <v>835</v>
      </c>
      <c r="D21" s="107"/>
      <c r="E21" s="107"/>
      <c r="F21" s="107"/>
      <c r="G21" s="107"/>
      <c r="H21" s="107"/>
      <c r="I21" s="107"/>
      <c r="J21" s="107"/>
      <c r="K21" s="107">
        <f t="shared" si="9"/>
        <v>835</v>
      </c>
      <c r="L21" s="109">
        <v>804</v>
      </c>
      <c r="M21" s="107"/>
      <c r="N21" s="107"/>
      <c r="O21" s="107"/>
      <c r="P21" s="107">
        <f t="shared" si="10"/>
        <v>804</v>
      </c>
      <c r="Q21" s="110"/>
      <c r="R21" s="107"/>
      <c r="S21" s="107"/>
      <c r="T21" s="111">
        <v>7898</v>
      </c>
      <c r="U21" s="107"/>
      <c r="V21" s="107"/>
      <c r="W21" s="107">
        <f t="shared" si="11"/>
        <v>7898</v>
      </c>
      <c r="X21" s="107">
        <v>1029</v>
      </c>
      <c r="Y21" s="111">
        <v>115</v>
      </c>
      <c r="Z21" s="107"/>
      <c r="AA21" s="107"/>
      <c r="AB21" s="107"/>
      <c r="AC21" s="107">
        <v>115</v>
      </c>
      <c r="AD21" s="107"/>
      <c r="AE21" s="107"/>
      <c r="AF21" s="107"/>
      <c r="AG21" s="107"/>
      <c r="AH21" s="107"/>
      <c r="AI21" s="107"/>
      <c r="AJ21" s="107"/>
      <c r="AK21" s="111"/>
      <c r="AL21" s="107"/>
      <c r="AM21" s="107"/>
      <c r="AN21" s="111">
        <v>3976</v>
      </c>
      <c r="AO21" s="107"/>
      <c r="AP21" s="111">
        <v>3983</v>
      </c>
      <c r="AQ21" s="107">
        <f t="shared" si="12"/>
        <v>948</v>
      </c>
      <c r="AR21" s="107">
        <v>70</v>
      </c>
      <c r="AS21" s="107">
        <v>688</v>
      </c>
      <c r="AT21" s="107">
        <v>2277</v>
      </c>
      <c r="AU21" s="111">
        <v>6270</v>
      </c>
      <c r="AV21" s="111">
        <v>26000</v>
      </c>
      <c r="AW21" s="107">
        <v>11938</v>
      </c>
      <c r="AX21" s="107">
        <v>5554</v>
      </c>
      <c r="AY21" s="107"/>
      <c r="AZ21" s="107"/>
      <c r="BA21" s="107"/>
      <c r="BB21" s="107">
        <v>8508</v>
      </c>
      <c r="BC21" s="111"/>
      <c r="BD21" s="111">
        <v>5931</v>
      </c>
      <c r="BE21" s="113">
        <v>5145</v>
      </c>
      <c r="BF21" s="113">
        <v>95</v>
      </c>
      <c r="BG21" s="113">
        <v>41</v>
      </c>
      <c r="BH21" s="119">
        <v>650</v>
      </c>
      <c r="BI21" s="111">
        <v>1872</v>
      </c>
      <c r="BJ21" s="107">
        <v>946</v>
      </c>
      <c r="BK21" s="107">
        <v>926</v>
      </c>
      <c r="BL21" s="145">
        <v>3170</v>
      </c>
      <c r="BM21" s="149">
        <v>1931</v>
      </c>
      <c r="BN21" s="149">
        <v>1239</v>
      </c>
      <c r="BO21" s="146"/>
      <c r="BP21" s="80"/>
      <c r="BQ21" s="80"/>
      <c r="BR21" s="80"/>
    </row>
    <row r="22" spans="1:170" s="15" customFormat="1" ht="15.75" customHeight="1" x14ac:dyDescent="0.25">
      <c r="A22" s="16" t="s">
        <v>38</v>
      </c>
      <c r="B22" s="109">
        <v>1756.9</v>
      </c>
      <c r="C22" s="109">
        <v>549</v>
      </c>
      <c r="D22" s="107"/>
      <c r="E22" s="107"/>
      <c r="F22" s="107"/>
      <c r="G22" s="107"/>
      <c r="H22" s="107"/>
      <c r="I22" s="107"/>
      <c r="J22" s="107"/>
      <c r="K22" s="107">
        <f t="shared" si="9"/>
        <v>549</v>
      </c>
      <c r="L22" s="109">
        <v>492</v>
      </c>
      <c r="M22" s="107"/>
      <c r="N22" s="107"/>
      <c r="O22" s="107"/>
      <c r="P22" s="107">
        <f t="shared" si="10"/>
        <v>492</v>
      </c>
      <c r="Q22" s="110"/>
      <c r="R22" s="107"/>
      <c r="S22" s="107"/>
      <c r="T22" s="111">
        <v>9310</v>
      </c>
      <c r="U22" s="107"/>
      <c r="V22" s="107"/>
      <c r="W22" s="107">
        <f t="shared" si="11"/>
        <v>9310</v>
      </c>
      <c r="X22" s="107">
        <v>639</v>
      </c>
      <c r="Y22" s="111">
        <v>342</v>
      </c>
      <c r="Z22" s="107"/>
      <c r="AA22" s="107"/>
      <c r="AB22" s="107">
        <v>200</v>
      </c>
      <c r="AC22" s="107">
        <v>142</v>
      </c>
      <c r="AD22" s="107"/>
      <c r="AE22" s="107"/>
      <c r="AF22" s="107"/>
      <c r="AG22" s="107"/>
      <c r="AH22" s="107"/>
      <c r="AI22" s="107"/>
      <c r="AJ22" s="107"/>
      <c r="AK22" s="111"/>
      <c r="AL22" s="107"/>
      <c r="AM22" s="107"/>
      <c r="AN22" s="111">
        <v>2288</v>
      </c>
      <c r="AO22" s="107"/>
      <c r="AP22" s="111">
        <v>2288</v>
      </c>
      <c r="AQ22" s="107">
        <f t="shared" si="12"/>
        <v>341</v>
      </c>
      <c r="AR22" s="107">
        <v>50</v>
      </c>
      <c r="AS22" s="107">
        <v>228</v>
      </c>
      <c r="AT22" s="107">
        <v>1669</v>
      </c>
      <c r="AU22" s="111">
        <v>4168</v>
      </c>
      <c r="AV22" s="111">
        <v>10234</v>
      </c>
      <c r="AW22" s="107">
        <v>5014</v>
      </c>
      <c r="AX22" s="107">
        <v>420</v>
      </c>
      <c r="AY22" s="107"/>
      <c r="AZ22" s="107"/>
      <c r="BA22" s="107"/>
      <c r="BB22" s="107">
        <v>4800</v>
      </c>
      <c r="BC22" s="111"/>
      <c r="BD22" s="111">
        <v>3751</v>
      </c>
      <c r="BE22" s="113">
        <v>3194</v>
      </c>
      <c r="BF22" s="113">
        <v>88</v>
      </c>
      <c r="BG22" s="113">
        <v>47</v>
      </c>
      <c r="BH22" s="119">
        <v>422</v>
      </c>
      <c r="BI22" s="111">
        <v>1114</v>
      </c>
      <c r="BJ22" s="107">
        <v>554</v>
      </c>
      <c r="BK22" s="107">
        <v>560</v>
      </c>
      <c r="BL22" s="145">
        <v>2008</v>
      </c>
      <c r="BM22" s="149">
        <v>563</v>
      </c>
      <c r="BN22" s="149">
        <v>1445</v>
      </c>
      <c r="BO22" s="146"/>
      <c r="BP22" s="80"/>
      <c r="BQ22" s="80"/>
      <c r="BR22" s="80"/>
    </row>
    <row r="23" spans="1:170" s="15" customFormat="1" ht="15.75" customHeight="1" x14ac:dyDescent="0.25">
      <c r="A23" s="16" t="s">
        <v>39</v>
      </c>
      <c r="B23" s="109">
        <v>2418.84</v>
      </c>
      <c r="C23" s="109">
        <v>689</v>
      </c>
      <c r="D23" s="107"/>
      <c r="E23" s="107"/>
      <c r="F23" s="107"/>
      <c r="G23" s="107"/>
      <c r="H23" s="107"/>
      <c r="I23" s="107"/>
      <c r="J23" s="107"/>
      <c r="K23" s="107">
        <f t="shared" si="9"/>
        <v>689</v>
      </c>
      <c r="L23" s="109">
        <v>149</v>
      </c>
      <c r="M23" s="107"/>
      <c r="N23" s="107"/>
      <c r="O23" s="107"/>
      <c r="P23" s="107">
        <f t="shared" si="10"/>
        <v>149</v>
      </c>
      <c r="Q23" s="110"/>
      <c r="R23" s="107"/>
      <c r="S23" s="107"/>
      <c r="T23" s="111">
        <v>7545</v>
      </c>
      <c r="U23" s="107"/>
      <c r="V23" s="107"/>
      <c r="W23" s="107">
        <f t="shared" si="11"/>
        <v>7545</v>
      </c>
      <c r="X23" s="107">
        <v>504</v>
      </c>
      <c r="Y23" s="111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11"/>
      <c r="AL23" s="107"/>
      <c r="AM23" s="107"/>
      <c r="AN23" s="111">
        <v>1488</v>
      </c>
      <c r="AO23" s="107"/>
      <c r="AP23" s="111">
        <v>1496</v>
      </c>
      <c r="AQ23" s="107">
        <f t="shared" si="12"/>
        <v>264</v>
      </c>
      <c r="AR23" s="107"/>
      <c r="AS23" s="107">
        <v>280</v>
      </c>
      <c r="AT23" s="107">
        <v>952</v>
      </c>
      <c r="AU23" s="111">
        <v>3948</v>
      </c>
      <c r="AV23" s="111">
        <v>8626</v>
      </c>
      <c r="AW23" s="107">
        <v>3869</v>
      </c>
      <c r="AX23" s="107">
        <v>1877</v>
      </c>
      <c r="AY23" s="107"/>
      <c r="AZ23" s="107"/>
      <c r="BA23" s="107"/>
      <c r="BB23" s="107">
        <v>2880</v>
      </c>
      <c r="BC23" s="111"/>
      <c r="BD23" s="111">
        <v>3012</v>
      </c>
      <c r="BE23" s="113">
        <v>2518</v>
      </c>
      <c r="BF23" s="113">
        <v>81</v>
      </c>
      <c r="BG23" s="113">
        <v>81</v>
      </c>
      <c r="BH23" s="119">
        <v>332</v>
      </c>
      <c r="BI23" s="111">
        <v>881</v>
      </c>
      <c r="BJ23" s="107">
        <v>438</v>
      </c>
      <c r="BK23" s="107">
        <v>443</v>
      </c>
      <c r="BL23" s="145">
        <v>1578</v>
      </c>
      <c r="BM23" s="149">
        <v>703</v>
      </c>
      <c r="BN23" s="149">
        <v>875</v>
      </c>
      <c r="BO23" s="146"/>
      <c r="BP23" s="80"/>
      <c r="BQ23" s="80"/>
      <c r="BR23" s="80"/>
    </row>
    <row r="24" spans="1:170" s="15" customFormat="1" ht="15.75" customHeight="1" x14ac:dyDescent="0.25">
      <c r="A24" s="16" t="s">
        <v>91</v>
      </c>
      <c r="B24" s="109">
        <v>3451.4834568100941</v>
      </c>
      <c r="C24" s="109">
        <v>1776</v>
      </c>
      <c r="D24" s="107"/>
      <c r="E24" s="107"/>
      <c r="F24" s="107"/>
      <c r="G24" s="107"/>
      <c r="H24" s="107"/>
      <c r="I24" s="107"/>
      <c r="J24" s="107"/>
      <c r="K24" s="107">
        <f t="shared" si="9"/>
        <v>1776</v>
      </c>
      <c r="L24" s="109">
        <v>1044</v>
      </c>
      <c r="M24" s="107"/>
      <c r="N24" s="107"/>
      <c r="O24" s="107">
        <v>12</v>
      </c>
      <c r="P24" s="107">
        <f t="shared" si="10"/>
        <v>1032</v>
      </c>
      <c r="Q24" s="110"/>
      <c r="R24" s="107">
        <v>14</v>
      </c>
      <c r="S24" s="107"/>
      <c r="T24" s="111">
        <v>18171</v>
      </c>
      <c r="U24" s="107"/>
      <c r="V24" s="107"/>
      <c r="W24" s="107">
        <f t="shared" si="11"/>
        <v>18171</v>
      </c>
      <c r="X24" s="107">
        <v>1718</v>
      </c>
      <c r="Y24" s="111">
        <v>2857</v>
      </c>
      <c r="Z24" s="107"/>
      <c r="AA24" s="107"/>
      <c r="AB24" s="107">
        <v>1957</v>
      </c>
      <c r="AC24" s="107">
        <v>900</v>
      </c>
      <c r="AD24" s="107"/>
      <c r="AE24" s="107"/>
      <c r="AF24" s="107"/>
      <c r="AG24" s="107"/>
      <c r="AH24" s="107"/>
      <c r="AI24" s="107"/>
      <c r="AJ24" s="107"/>
      <c r="AK24" s="111">
        <v>540</v>
      </c>
      <c r="AL24" s="107"/>
      <c r="AM24" s="107">
        <v>540</v>
      </c>
      <c r="AN24" s="111">
        <v>4992</v>
      </c>
      <c r="AO24" s="107"/>
      <c r="AP24" s="111">
        <v>4997</v>
      </c>
      <c r="AQ24" s="107">
        <f t="shared" si="12"/>
        <v>803</v>
      </c>
      <c r="AR24" s="107">
        <v>250</v>
      </c>
      <c r="AS24" s="107">
        <v>1224</v>
      </c>
      <c r="AT24" s="107">
        <v>2720</v>
      </c>
      <c r="AU24" s="111">
        <v>11706</v>
      </c>
      <c r="AV24" s="111">
        <v>52862</v>
      </c>
      <c r="AW24" s="107">
        <v>23450</v>
      </c>
      <c r="AX24" s="107">
        <v>20172</v>
      </c>
      <c r="AY24" s="107"/>
      <c r="AZ24" s="107"/>
      <c r="BA24" s="107"/>
      <c r="BB24" s="107">
        <v>9240</v>
      </c>
      <c r="BC24" s="111"/>
      <c r="BD24" s="111">
        <v>9825</v>
      </c>
      <c r="BE24" s="113">
        <v>8590</v>
      </c>
      <c r="BF24" s="113">
        <v>120</v>
      </c>
      <c r="BG24" s="113">
        <v>45</v>
      </c>
      <c r="BH24" s="119">
        <v>1070</v>
      </c>
      <c r="BI24" s="111">
        <v>2802</v>
      </c>
      <c r="BJ24" s="107">
        <v>1369</v>
      </c>
      <c r="BK24" s="107">
        <v>1433</v>
      </c>
      <c r="BL24" s="145">
        <v>5054</v>
      </c>
      <c r="BM24" s="149">
        <v>1633</v>
      </c>
      <c r="BN24" s="149">
        <v>3421</v>
      </c>
      <c r="BO24" s="146"/>
      <c r="BP24" s="80"/>
      <c r="BQ24" s="80"/>
      <c r="BR24" s="80"/>
    </row>
    <row r="25" spans="1:170" s="15" customFormat="1" ht="15.75" customHeight="1" x14ac:dyDescent="0.25">
      <c r="A25" s="16" t="s">
        <v>40</v>
      </c>
      <c r="B25" s="109">
        <v>1954.0786541572302</v>
      </c>
      <c r="C25" s="109">
        <v>415</v>
      </c>
      <c r="D25" s="107"/>
      <c r="E25" s="107"/>
      <c r="F25" s="107"/>
      <c r="G25" s="107"/>
      <c r="H25" s="107"/>
      <c r="I25" s="107"/>
      <c r="J25" s="107"/>
      <c r="K25" s="107">
        <f t="shared" si="9"/>
        <v>415</v>
      </c>
      <c r="L25" s="109">
        <v>299</v>
      </c>
      <c r="M25" s="107"/>
      <c r="N25" s="107"/>
      <c r="O25" s="107"/>
      <c r="P25" s="107">
        <f t="shared" si="10"/>
        <v>299</v>
      </c>
      <c r="Q25" s="110"/>
      <c r="R25" s="107"/>
      <c r="S25" s="107"/>
      <c r="T25" s="111">
        <v>5437</v>
      </c>
      <c r="U25" s="107"/>
      <c r="V25" s="107"/>
      <c r="W25" s="107">
        <f t="shared" si="11"/>
        <v>5437</v>
      </c>
      <c r="X25" s="107">
        <v>499</v>
      </c>
      <c r="Y25" s="111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11"/>
      <c r="AL25" s="107"/>
      <c r="AM25" s="107"/>
      <c r="AN25" s="111">
        <v>1667</v>
      </c>
      <c r="AO25" s="107"/>
      <c r="AP25" s="111">
        <v>1668</v>
      </c>
      <c r="AQ25" s="107">
        <f t="shared" si="12"/>
        <v>404</v>
      </c>
      <c r="AR25" s="107"/>
      <c r="AS25" s="107">
        <v>256</v>
      </c>
      <c r="AT25" s="107">
        <v>1008</v>
      </c>
      <c r="AU25" s="111">
        <v>3264</v>
      </c>
      <c r="AV25" s="111">
        <v>15829</v>
      </c>
      <c r="AW25" s="107">
        <v>9703</v>
      </c>
      <c r="AX25" s="107">
        <v>4158</v>
      </c>
      <c r="AY25" s="107"/>
      <c r="AZ25" s="107"/>
      <c r="BA25" s="107"/>
      <c r="BB25" s="107">
        <v>1968</v>
      </c>
      <c r="BC25" s="111"/>
      <c r="BD25" s="111">
        <v>2891</v>
      </c>
      <c r="BE25" s="113">
        <v>2495</v>
      </c>
      <c r="BF25" s="113">
        <v>57</v>
      </c>
      <c r="BG25" s="113">
        <v>10</v>
      </c>
      <c r="BH25" s="119">
        <v>329</v>
      </c>
      <c r="BI25" s="111">
        <v>862</v>
      </c>
      <c r="BJ25" s="107">
        <v>437</v>
      </c>
      <c r="BK25" s="107">
        <v>425</v>
      </c>
      <c r="BL25" s="145">
        <v>1488</v>
      </c>
      <c r="BM25" s="149">
        <v>476</v>
      </c>
      <c r="BN25" s="149">
        <v>1012</v>
      </c>
      <c r="BO25" s="146"/>
      <c r="BP25" s="80"/>
      <c r="BQ25" s="80"/>
      <c r="BR25" s="80"/>
    </row>
    <row r="26" spans="1:170" s="15" customFormat="1" ht="15.75" customHeight="1" x14ac:dyDescent="0.25">
      <c r="A26" s="16" t="s">
        <v>41</v>
      </c>
      <c r="B26" s="109">
        <v>1673.8890879434919</v>
      </c>
      <c r="C26" s="109">
        <v>580</v>
      </c>
      <c r="D26" s="107"/>
      <c r="E26" s="107"/>
      <c r="F26" s="107"/>
      <c r="G26" s="107"/>
      <c r="H26" s="107"/>
      <c r="I26" s="107"/>
      <c r="J26" s="107"/>
      <c r="K26" s="107">
        <f t="shared" si="9"/>
        <v>580</v>
      </c>
      <c r="L26" s="109">
        <v>144</v>
      </c>
      <c r="M26" s="107"/>
      <c r="N26" s="107"/>
      <c r="O26" s="107"/>
      <c r="P26" s="107">
        <f t="shared" si="10"/>
        <v>144</v>
      </c>
      <c r="Q26" s="110"/>
      <c r="R26" s="107"/>
      <c r="S26" s="107"/>
      <c r="T26" s="111">
        <v>6496</v>
      </c>
      <c r="U26" s="107"/>
      <c r="V26" s="107"/>
      <c r="W26" s="107">
        <f t="shared" si="11"/>
        <v>6496</v>
      </c>
      <c r="X26" s="107">
        <v>626</v>
      </c>
      <c r="Y26" s="111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11"/>
      <c r="AL26" s="107"/>
      <c r="AM26" s="107"/>
      <c r="AN26" s="111">
        <v>1480</v>
      </c>
      <c r="AO26" s="107"/>
      <c r="AP26" s="111">
        <v>1486</v>
      </c>
      <c r="AQ26" s="107">
        <f t="shared" si="12"/>
        <v>208</v>
      </c>
      <c r="AR26" s="107"/>
      <c r="AS26" s="107">
        <v>276</v>
      </c>
      <c r="AT26" s="107">
        <v>1002</v>
      </c>
      <c r="AU26" s="111">
        <v>3207</v>
      </c>
      <c r="AV26" s="111">
        <v>17378</v>
      </c>
      <c r="AW26" s="107">
        <v>4560</v>
      </c>
      <c r="AX26" s="107">
        <v>8978</v>
      </c>
      <c r="AY26" s="107"/>
      <c r="AZ26" s="107"/>
      <c r="BA26" s="107"/>
      <c r="BB26" s="107">
        <v>3840</v>
      </c>
      <c r="BC26" s="111"/>
      <c r="BD26" s="111">
        <v>3641</v>
      </c>
      <c r="BE26" s="113">
        <v>3128</v>
      </c>
      <c r="BF26" s="113">
        <v>52</v>
      </c>
      <c r="BG26" s="113">
        <v>82</v>
      </c>
      <c r="BH26" s="119">
        <v>379</v>
      </c>
      <c r="BI26" s="111">
        <v>920</v>
      </c>
      <c r="BJ26" s="107">
        <v>462</v>
      </c>
      <c r="BK26" s="107">
        <v>458</v>
      </c>
      <c r="BL26" s="145">
        <v>1727</v>
      </c>
      <c r="BM26" s="149">
        <v>604</v>
      </c>
      <c r="BN26" s="149">
        <v>1123</v>
      </c>
      <c r="BO26" s="146"/>
      <c r="BP26" s="80"/>
      <c r="BQ26" s="80"/>
      <c r="BR26" s="80"/>
    </row>
    <row r="27" spans="1:170" s="15" customFormat="1" ht="15.75" customHeight="1" x14ac:dyDescent="0.25">
      <c r="A27" s="16" t="s">
        <v>42</v>
      </c>
      <c r="B27" s="109">
        <v>2316.2284163701065</v>
      </c>
      <c r="C27" s="109">
        <v>873</v>
      </c>
      <c r="D27" s="107"/>
      <c r="E27" s="107"/>
      <c r="F27" s="107"/>
      <c r="G27" s="107"/>
      <c r="H27" s="107"/>
      <c r="I27" s="107"/>
      <c r="J27" s="107"/>
      <c r="K27" s="107">
        <f t="shared" si="9"/>
        <v>873</v>
      </c>
      <c r="L27" s="109">
        <v>316</v>
      </c>
      <c r="M27" s="107"/>
      <c r="N27" s="107"/>
      <c r="O27" s="107"/>
      <c r="P27" s="107">
        <f t="shared" si="10"/>
        <v>316</v>
      </c>
      <c r="Q27" s="110"/>
      <c r="R27" s="107"/>
      <c r="S27" s="107"/>
      <c r="T27" s="111">
        <v>10326</v>
      </c>
      <c r="U27" s="107"/>
      <c r="V27" s="107"/>
      <c r="W27" s="107">
        <f t="shared" si="11"/>
        <v>10326</v>
      </c>
      <c r="X27" s="107">
        <v>526</v>
      </c>
      <c r="Y27" s="111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11"/>
      <c r="AL27" s="107"/>
      <c r="AM27" s="107"/>
      <c r="AN27" s="111">
        <v>1978</v>
      </c>
      <c r="AO27" s="107"/>
      <c r="AP27" s="111">
        <v>1984</v>
      </c>
      <c r="AQ27" s="107">
        <f t="shared" si="12"/>
        <v>748</v>
      </c>
      <c r="AR27" s="107"/>
      <c r="AS27" s="107">
        <v>340</v>
      </c>
      <c r="AT27" s="107">
        <v>896</v>
      </c>
      <c r="AU27" s="111">
        <v>3596</v>
      </c>
      <c r="AV27" s="111">
        <v>9172</v>
      </c>
      <c r="AW27" s="107">
        <v>5712</v>
      </c>
      <c r="AX27" s="107">
        <v>660</v>
      </c>
      <c r="AY27" s="107"/>
      <c r="AZ27" s="107"/>
      <c r="BA27" s="107"/>
      <c r="BB27" s="107">
        <v>2800</v>
      </c>
      <c r="BC27" s="111"/>
      <c r="BD27" s="111">
        <v>3080</v>
      </c>
      <c r="BE27" s="113">
        <v>2629</v>
      </c>
      <c r="BF27" s="113">
        <v>56</v>
      </c>
      <c r="BG27" s="113">
        <v>21</v>
      </c>
      <c r="BH27" s="119">
        <v>374</v>
      </c>
      <c r="BI27" s="111">
        <v>1061</v>
      </c>
      <c r="BJ27" s="107">
        <v>542</v>
      </c>
      <c r="BK27" s="107">
        <v>519</v>
      </c>
      <c r="BL27" s="145">
        <v>1733</v>
      </c>
      <c r="BM27" s="149">
        <v>521</v>
      </c>
      <c r="BN27" s="149">
        <v>1212</v>
      </c>
      <c r="BO27" s="146"/>
      <c r="BP27" s="80"/>
      <c r="BQ27" s="80"/>
      <c r="BR27" s="80"/>
    </row>
    <row r="28" spans="1:170" s="15" customFormat="1" ht="15.75" customHeight="1" x14ac:dyDescent="0.25">
      <c r="A28" s="16" t="s">
        <v>43</v>
      </c>
      <c r="B28" s="109">
        <v>1367.2199999999998</v>
      </c>
      <c r="C28" s="109">
        <v>368</v>
      </c>
      <c r="D28" s="107"/>
      <c r="E28" s="107"/>
      <c r="F28" s="107"/>
      <c r="G28" s="107"/>
      <c r="H28" s="107"/>
      <c r="I28" s="107"/>
      <c r="J28" s="107"/>
      <c r="K28" s="107">
        <f t="shared" si="9"/>
        <v>368</v>
      </c>
      <c r="L28" s="109">
        <v>196</v>
      </c>
      <c r="M28" s="107"/>
      <c r="N28" s="107"/>
      <c r="O28" s="107"/>
      <c r="P28" s="107">
        <f t="shared" si="10"/>
        <v>196</v>
      </c>
      <c r="Q28" s="110"/>
      <c r="R28" s="107"/>
      <c r="S28" s="107"/>
      <c r="T28" s="111">
        <v>2714</v>
      </c>
      <c r="U28" s="107"/>
      <c r="V28" s="107"/>
      <c r="W28" s="107">
        <f t="shared" si="11"/>
        <v>2714</v>
      </c>
      <c r="X28" s="107">
        <v>137</v>
      </c>
      <c r="Y28" s="111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11"/>
      <c r="AL28" s="107"/>
      <c r="AM28" s="107"/>
      <c r="AN28" s="111">
        <v>90</v>
      </c>
      <c r="AO28" s="107"/>
      <c r="AP28" s="111">
        <v>322</v>
      </c>
      <c r="AQ28" s="107">
        <f t="shared" si="12"/>
        <v>4</v>
      </c>
      <c r="AR28" s="107"/>
      <c r="AS28" s="107">
        <v>48</v>
      </c>
      <c r="AT28" s="107">
        <v>270</v>
      </c>
      <c r="AU28" s="111">
        <v>2016</v>
      </c>
      <c r="AV28" s="111">
        <v>3614</v>
      </c>
      <c r="AW28" s="107">
        <v>1211</v>
      </c>
      <c r="AX28" s="107">
        <v>1443</v>
      </c>
      <c r="AY28" s="107"/>
      <c r="AZ28" s="107"/>
      <c r="BA28" s="107"/>
      <c r="BB28" s="107">
        <v>960</v>
      </c>
      <c r="BC28" s="111"/>
      <c r="BD28" s="111">
        <v>789</v>
      </c>
      <c r="BE28" s="113">
        <v>686</v>
      </c>
      <c r="BF28" s="113">
        <v>22</v>
      </c>
      <c r="BG28" s="113">
        <v>1</v>
      </c>
      <c r="BH28" s="119">
        <v>80</v>
      </c>
      <c r="BI28" s="111">
        <v>236</v>
      </c>
      <c r="BJ28" s="107">
        <v>118</v>
      </c>
      <c r="BK28" s="107">
        <v>118</v>
      </c>
      <c r="BL28" s="145">
        <v>381</v>
      </c>
      <c r="BM28" s="149">
        <v>125</v>
      </c>
      <c r="BN28" s="149">
        <v>256</v>
      </c>
      <c r="BO28" s="146"/>
      <c r="BP28" s="80"/>
      <c r="BQ28" s="80"/>
      <c r="BR28" s="80"/>
      <c r="FK28" s="17">
        <v>7.546070204454395</v>
      </c>
      <c r="FL28" s="17">
        <v>0.62170241402665805</v>
      </c>
      <c r="FM28" s="17">
        <v>6.5020429019369066E-2</v>
      </c>
      <c r="FN28" s="17">
        <v>0.64876699649957814</v>
      </c>
    </row>
    <row r="29" spans="1:170" s="15" customFormat="1" ht="30.75" customHeight="1" x14ac:dyDescent="0.25">
      <c r="A29" s="18" t="s">
        <v>44</v>
      </c>
      <c r="B29" s="109"/>
      <c r="C29" s="109"/>
      <c r="D29" s="107"/>
      <c r="E29" s="107"/>
      <c r="F29" s="107"/>
      <c r="G29" s="107"/>
      <c r="H29" s="107"/>
      <c r="I29" s="107"/>
      <c r="J29" s="107"/>
      <c r="K29" s="107"/>
      <c r="L29" s="109">
        <v>1436</v>
      </c>
      <c r="M29" s="107"/>
      <c r="N29" s="107"/>
      <c r="O29" s="107"/>
      <c r="P29" s="107">
        <f t="shared" si="10"/>
        <v>1436</v>
      </c>
      <c r="Q29" s="110"/>
      <c r="R29" s="107">
        <v>22</v>
      </c>
      <c r="S29" s="107">
        <v>200</v>
      </c>
      <c r="T29" s="111">
        <v>41343</v>
      </c>
      <c r="U29" s="107">
        <v>3600</v>
      </c>
      <c r="V29" s="107">
        <v>1800</v>
      </c>
      <c r="W29" s="107">
        <f t="shared" si="11"/>
        <v>35943</v>
      </c>
      <c r="X29" s="107">
        <v>4344</v>
      </c>
      <c r="Y29" s="111">
        <v>15645</v>
      </c>
      <c r="Z29" s="107">
        <v>3360</v>
      </c>
      <c r="AA29" s="107">
        <v>2805</v>
      </c>
      <c r="AB29" s="107">
        <v>7200</v>
      </c>
      <c r="AC29" s="107">
        <v>2280</v>
      </c>
      <c r="AD29" s="107"/>
      <c r="AE29" s="107"/>
      <c r="AF29" s="107"/>
      <c r="AG29" s="107"/>
      <c r="AH29" s="107"/>
      <c r="AI29" s="107"/>
      <c r="AJ29" s="107"/>
      <c r="AK29" s="111">
        <v>1596</v>
      </c>
      <c r="AL29" s="107">
        <v>36</v>
      </c>
      <c r="AM29" s="107">
        <v>1560</v>
      </c>
      <c r="AN29" s="111">
        <v>4400</v>
      </c>
      <c r="AO29" s="107"/>
      <c r="AP29" s="111">
        <v>13819</v>
      </c>
      <c r="AQ29" s="107">
        <f t="shared" si="12"/>
        <v>629</v>
      </c>
      <c r="AR29" s="107">
        <v>2208</v>
      </c>
      <c r="AS29" s="107">
        <v>3992</v>
      </c>
      <c r="AT29" s="107">
        <v>6990</v>
      </c>
      <c r="AU29" s="111">
        <v>19117</v>
      </c>
      <c r="AV29" s="111">
        <v>41517</v>
      </c>
      <c r="AW29" s="107">
        <v>35365</v>
      </c>
      <c r="AX29" s="107">
        <v>4752</v>
      </c>
      <c r="AY29" s="107"/>
      <c r="AZ29" s="107">
        <v>1400</v>
      </c>
      <c r="BA29" s="107"/>
      <c r="BB29" s="107">
        <v>0</v>
      </c>
      <c r="BC29" s="111"/>
      <c r="BD29" s="111">
        <v>24569</v>
      </c>
      <c r="BE29" s="113">
        <v>21721</v>
      </c>
      <c r="BF29" s="118"/>
      <c r="BG29" s="118"/>
      <c r="BH29" s="119">
        <v>2848</v>
      </c>
      <c r="BI29" s="111">
        <v>8135</v>
      </c>
      <c r="BJ29" s="107">
        <v>3778</v>
      </c>
      <c r="BK29" s="107">
        <v>4357</v>
      </c>
      <c r="BL29" s="145">
        <v>6000</v>
      </c>
      <c r="BM29" s="149">
        <v>6000</v>
      </c>
      <c r="BN29" s="149"/>
      <c r="BO29" s="146"/>
      <c r="BP29" s="80"/>
      <c r="BQ29" s="80"/>
      <c r="BR29" s="80"/>
      <c r="FK29" s="17">
        <v>8.0623431053726051</v>
      </c>
      <c r="FL29" s="17">
        <v>0.66423688562591932</v>
      </c>
      <c r="FM29" s="17">
        <v>6.9468874978559997E-2</v>
      </c>
      <c r="FN29" s="17">
        <v>0.69315312202291579</v>
      </c>
    </row>
    <row r="30" spans="1:170" s="15" customFormat="1" ht="15.75" customHeight="1" x14ac:dyDescent="0.25">
      <c r="A30" s="16" t="s">
        <v>45</v>
      </c>
      <c r="B30" s="109"/>
      <c r="C30" s="109"/>
      <c r="D30" s="107"/>
      <c r="E30" s="107"/>
      <c r="F30" s="107"/>
      <c r="G30" s="107"/>
      <c r="H30" s="107"/>
      <c r="I30" s="107"/>
      <c r="J30" s="107"/>
      <c r="K30" s="107"/>
      <c r="L30" s="109"/>
      <c r="M30" s="107"/>
      <c r="N30" s="107"/>
      <c r="O30" s="107"/>
      <c r="P30" s="107"/>
      <c r="Q30" s="110"/>
      <c r="R30" s="107"/>
      <c r="S30" s="107"/>
      <c r="T30" s="111">
        <v>66120</v>
      </c>
      <c r="U30" s="107">
        <v>560</v>
      </c>
      <c r="V30" s="107">
        <v>560</v>
      </c>
      <c r="W30" s="107">
        <f t="shared" si="11"/>
        <v>65000</v>
      </c>
      <c r="X30" s="107"/>
      <c r="Y30" s="111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11"/>
      <c r="AL30" s="107"/>
      <c r="AM30" s="107"/>
      <c r="AN30" s="111"/>
      <c r="AO30" s="107"/>
      <c r="AP30" s="111">
        <v>50</v>
      </c>
      <c r="AQ30" s="107">
        <f t="shared" si="12"/>
        <v>50</v>
      </c>
      <c r="AR30" s="107"/>
      <c r="AS30" s="107"/>
      <c r="AT30" s="107"/>
      <c r="AU30" s="111">
        <v>14400</v>
      </c>
      <c r="AV30" s="111">
        <v>85391</v>
      </c>
      <c r="AW30" s="107">
        <v>57173</v>
      </c>
      <c r="AX30" s="107">
        <v>28218</v>
      </c>
      <c r="AY30" s="107"/>
      <c r="AZ30" s="107"/>
      <c r="BA30" s="107"/>
      <c r="BB30" s="107">
        <v>0</v>
      </c>
      <c r="BC30" s="111"/>
      <c r="BD30" s="111"/>
      <c r="BE30" s="118"/>
      <c r="BF30" s="118"/>
      <c r="BG30" s="118"/>
      <c r="BH30" s="119"/>
      <c r="BI30" s="111"/>
      <c r="BJ30" s="107"/>
      <c r="BK30" s="107"/>
      <c r="BL30" s="145"/>
      <c r="BM30" s="150"/>
      <c r="BN30" s="150"/>
      <c r="BO30" s="146"/>
      <c r="BP30" s="80"/>
      <c r="BQ30" s="80"/>
      <c r="BR30" s="80"/>
      <c r="FK30" s="17">
        <v>8.7998758209700476</v>
      </c>
      <c r="FL30" s="17">
        <v>0.72500041648200697</v>
      </c>
      <c r="FM30" s="17">
        <v>7.5823797777404181E-2</v>
      </c>
      <c r="FN30" s="17">
        <v>0.7565618727705411</v>
      </c>
    </row>
    <row r="31" spans="1:170" s="15" customFormat="1" ht="15.75" customHeight="1" x14ac:dyDescent="0.25">
      <c r="A31" s="16" t="s">
        <v>46</v>
      </c>
      <c r="B31" s="109">
        <v>38321</v>
      </c>
      <c r="C31" s="109"/>
      <c r="D31" s="107"/>
      <c r="E31" s="107"/>
      <c r="F31" s="107"/>
      <c r="G31" s="107"/>
      <c r="H31" s="107"/>
      <c r="I31" s="107"/>
      <c r="J31" s="107"/>
      <c r="K31" s="107"/>
      <c r="L31" s="109"/>
      <c r="M31" s="107"/>
      <c r="N31" s="107"/>
      <c r="O31" s="107"/>
      <c r="P31" s="107"/>
      <c r="Q31" s="110"/>
      <c r="R31" s="107"/>
      <c r="S31" s="107"/>
      <c r="T31" s="111"/>
      <c r="U31" s="107"/>
      <c r="V31" s="107"/>
      <c r="W31" s="107"/>
      <c r="X31" s="107"/>
      <c r="Y31" s="111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11"/>
      <c r="AL31" s="107"/>
      <c r="AM31" s="107"/>
      <c r="AN31" s="111"/>
      <c r="AO31" s="107"/>
      <c r="AP31" s="111"/>
      <c r="AQ31" s="107"/>
      <c r="AR31" s="107"/>
      <c r="AS31" s="107"/>
      <c r="AT31" s="107"/>
      <c r="AU31" s="111"/>
      <c r="AV31" s="111"/>
      <c r="AW31" s="107">
        <v>0</v>
      </c>
      <c r="AX31" s="107">
        <v>0</v>
      </c>
      <c r="AY31" s="107"/>
      <c r="AZ31" s="107"/>
      <c r="BA31" s="107"/>
      <c r="BB31" s="107">
        <v>0</v>
      </c>
      <c r="BC31" s="111"/>
      <c r="BD31" s="111"/>
      <c r="BE31" s="118"/>
      <c r="BF31" s="118"/>
      <c r="BG31" s="118"/>
      <c r="BH31" s="119"/>
      <c r="BI31" s="111"/>
      <c r="BJ31" s="107"/>
      <c r="BK31" s="107"/>
      <c r="BL31" s="145"/>
      <c r="BM31" s="150"/>
      <c r="BN31" s="150"/>
      <c r="BO31" s="146"/>
      <c r="BP31" s="80"/>
      <c r="BQ31" s="80"/>
      <c r="BR31" s="80"/>
    </row>
    <row r="32" spans="1:170" s="15" customFormat="1" ht="15.75" customHeight="1" x14ac:dyDescent="0.25">
      <c r="A32" s="16" t="s">
        <v>47</v>
      </c>
      <c r="B32" s="109"/>
      <c r="C32" s="109"/>
      <c r="D32" s="107"/>
      <c r="E32" s="107"/>
      <c r="F32" s="107"/>
      <c r="G32" s="107"/>
      <c r="H32" s="107"/>
      <c r="I32" s="107"/>
      <c r="J32" s="107"/>
      <c r="K32" s="107"/>
      <c r="L32" s="109"/>
      <c r="M32" s="107"/>
      <c r="N32" s="107"/>
      <c r="O32" s="107"/>
      <c r="P32" s="107"/>
      <c r="Q32" s="110"/>
      <c r="R32" s="107"/>
      <c r="S32" s="107"/>
      <c r="T32" s="111">
        <v>816</v>
      </c>
      <c r="U32" s="107"/>
      <c r="V32" s="107"/>
      <c r="W32" s="107">
        <f t="shared" si="11"/>
        <v>816</v>
      </c>
      <c r="X32" s="107"/>
      <c r="Y32" s="111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11"/>
      <c r="AL32" s="107"/>
      <c r="AM32" s="107"/>
      <c r="AN32" s="111"/>
      <c r="AO32" s="107"/>
      <c r="AP32" s="111"/>
      <c r="AQ32" s="107"/>
      <c r="AR32" s="107"/>
      <c r="AS32" s="107"/>
      <c r="AT32" s="107"/>
      <c r="AU32" s="111"/>
      <c r="AV32" s="111">
        <v>792</v>
      </c>
      <c r="AW32" s="107">
        <v>792</v>
      </c>
      <c r="AX32" s="107">
        <v>0</v>
      </c>
      <c r="AY32" s="107"/>
      <c r="AZ32" s="107"/>
      <c r="BA32" s="107"/>
      <c r="BB32" s="107">
        <v>0</v>
      </c>
      <c r="BC32" s="111"/>
      <c r="BD32" s="111"/>
      <c r="BE32" s="118"/>
      <c r="BF32" s="118"/>
      <c r="BG32" s="118"/>
      <c r="BH32" s="119"/>
      <c r="BI32" s="111"/>
      <c r="BJ32" s="107"/>
      <c r="BK32" s="107"/>
      <c r="BL32" s="145"/>
      <c r="BM32" s="150"/>
      <c r="BN32" s="150"/>
      <c r="BO32" s="146"/>
      <c r="BP32" s="80"/>
      <c r="BQ32" s="80"/>
      <c r="BR32" s="80"/>
    </row>
    <row r="33" spans="1:170" s="15" customFormat="1" ht="17.649999999999999" customHeight="1" x14ac:dyDescent="0.25">
      <c r="A33" s="16" t="s">
        <v>48</v>
      </c>
      <c r="B33" s="109"/>
      <c r="C33" s="109">
        <v>15891</v>
      </c>
      <c r="D33" s="107">
        <v>499</v>
      </c>
      <c r="E33" s="107">
        <v>40</v>
      </c>
      <c r="F33" s="107">
        <v>53</v>
      </c>
      <c r="G33" s="107">
        <v>70</v>
      </c>
      <c r="H33" s="107">
        <v>1301</v>
      </c>
      <c r="I33" s="107"/>
      <c r="J33" s="107">
        <v>144</v>
      </c>
      <c r="K33" s="107">
        <f t="shared" si="9"/>
        <v>13784</v>
      </c>
      <c r="L33" s="109">
        <v>2028</v>
      </c>
      <c r="M33" s="107"/>
      <c r="N33" s="107">
        <v>73</v>
      </c>
      <c r="O33" s="107"/>
      <c r="P33" s="107">
        <f t="shared" si="10"/>
        <v>1955</v>
      </c>
      <c r="Q33" s="110">
        <v>807</v>
      </c>
      <c r="R33" s="107">
        <v>18</v>
      </c>
      <c r="S33" s="107">
        <v>200</v>
      </c>
      <c r="T33" s="111">
        <v>28103</v>
      </c>
      <c r="U33" s="107">
        <v>3600</v>
      </c>
      <c r="V33" s="107">
        <v>1800</v>
      </c>
      <c r="W33" s="107">
        <f t="shared" si="11"/>
        <v>22703</v>
      </c>
      <c r="X33" s="107">
        <v>2998</v>
      </c>
      <c r="Y33" s="111">
        <v>15636</v>
      </c>
      <c r="Z33" s="107">
        <v>4656</v>
      </c>
      <c r="AA33" s="107">
        <v>1500</v>
      </c>
      <c r="AB33" s="107">
        <v>7200</v>
      </c>
      <c r="AC33" s="107">
        <v>2280</v>
      </c>
      <c r="AD33" s="107"/>
      <c r="AE33" s="107"/>
      <c r="AF33" s="107"/>
      <c r="AG33" s="107"/>
      <c r="AH33" s="107"/>
      <c r="AI33" s="107"/>
      <c r="AJ33" s="107"/>
      <c r="AK33" s="111">
        <v>1596</v>
      </c>
      <c r="AL33" s="107">
        <v>36</v>
      </c>
      <c r="AM33" s="107">
        <v>1560</v>
      </c>
      <c r="AN33" s="111">
        <v>5414</v>
      </c>
      <c r="AO33" s="107">
        <v>1314</v>
      </c>
      <c r="AP33" s="111">
        <v>9240</v>
      </c>
      <c r="AQ33" s="107">
        <f t="shared" si="12"/>
        <v>1092</v>
      </c>
      <c r="AR33" s="107">
        <v>26</v>
      </c>
      <c r="AS33" s="107">
        <v>4222</v>
      </c>
      <c r="AT33" s="107">
        <v>3900</v>
      </c>
      <c r="AU33" s="111">
        <v>13210</v>
      </c>
      <c r="AV33" s="111">
        <v>62662</v>
      </c>
      <c r="AW33" s="107">
        <v>48820</v>
      </c>
      <c r="AX33" s="107">
        <v>13842</v>
      </c>
      <c r="AY33" s="107"/>
      <c r="AZ33" s="107">
        <v>0</v>
      </c>
      <c r="BA33" s="107"/>
      <c r="BB33" s="107">
        <v>0</v>
      </c>
      <c r="BC33" s="111"/>
      <c r="BD33" s="111">
        <v>17391</v>
      </c>
      <c r="BE33" s="113">
        <v>14991</v>
      </c>
      <c r="BF33" s="118"/>
      <c r="BG33" s="118"/>
      <c r="BH33" s="119">
        <v>2400</v>
      </c>
      <c r="BI33" s="111">
        <v>5206</v>
      </c>
      <c r="BJ33" s="107">
        <v>2358</v>
      </c>
      <c r="BK33" s="107">
        <v>2848</v>
      </c>
      <c r="BL33" s="145">
        <v>4000</v>
      </c>
      <c r="BM33" s="149">
        <v>4000</v>
      </c>
      <c r="BN33" s="149"/>
      <c r="BO33" s="146"/>
      <c r="BP33" s="80"/>
      <c r="BQ33" s="80"/>
      <c r="BR33" s="80"/>
      <c r="FK33" s="17">
        <v>8.7998758209700476</v>
      </c>
      <c r="FL33" s="17">
        <v>0.72500041648200697</v>
      </c>
      <c r="FM33" s="17">
        <v>7.5823797777404181E-2</v>
      </c>
      <c r="FN33" s="17">
        <v>0.7565618727705411</v>
      </c>
    </row>
    <row r="34" spans="1:170" s="15" customFormat="1" ht="15.75" customHeight="1" x14ac:dyDescent="0.25">
      <c r="A34" s="16" t="s">
        <v>49</v>
      </c>
      <c r="B34" s="109"/>
      <c r="C34" s="109">
        <v>784</v>
      </c>
      <c r="D34" s="107"/>
      <c r="E34" s="107"/>
      <c r="F34" s="107"/>
      <c r="G34" s="107"/>
      <c r="H34" s="107"/>
      <c r="I34" s="107"/>
      <c r="J34" s="107"/>
      <c r="K34" s="107">
        <f t="shared" si="9"/>
        <v>784</v>
      </c>
      <c r="L34" s="109">
        <v>1259</v>
      </c>
      <c r="M34" s="107"/>
      <c r="N34" s="107"/>
      <c r="O34" s="107"/>
      <c r="P34" s="107">
        <f t="shared" si="10"/>
        <v>1259</v>
      </c>
      <c r="Q34" s="110"/>
      <c r="R34" s="107"/>
      <c r="S34" s="107">
        <v>24</v>
      </c>
      <c r="T34" s="111">
        <v>11003</v>
      </c>
      <c r="U34" s="107"/>
      <c r="V34" s="107"/>
      <c r="W34" s="107">
        <f t="shared" si="11"/>
        <v>11003</v>
      </c>
      <c r="X34" s="107"/>
      <c r="Y34" s="111">
        <v>4536</v>
      </c>
      <c r="Z34" s="107">
        <v>2736</v>
      </c>
      <c r="AA34" s="107"/>
      <c r="AB34" s="107">
        <v>1440</v>
      </c>
      <c r="AC34" s="107">
        <v>360</v>
      </c>
      <c r="AD34" s="107"/>
      <c r="AE34" s="107"/>
      <c r="AF34" s="107"/>
      <c r="AG34" s="107"/>
      <c r="AH34" s="107"/>
      <c r="AI34" s="107"/>
      <c r="AJ34" s="107"/>
      <c r="AK34" s="112"/>
      <c r="AL34" s="107"/>
      <c r="AM34" s="107"/>
      <c r="AN34" s="111"/>
      <c r="AO34" s="107"/>
      <c r="AP34" s="111"/>
      <c r="AQ34" s="107"/>
      <c r="AR34" s="107"/>
      <c r="AS34" s="107"/>
      <c r="AT34" s="107"/>
      <c r="AU34" s="111">
        <v>782</v>
      </c>
      <c r="AV34" s="111">
        <v>5310</v>
      </c>
      <c r="AW34" s="107">
        <v>4950</v>
      </c>
      <c r="AX34" s="107">
        <v>360</v>
      </c>
      <c r="AY34" s="107"/>
      <c r="AZ34" s="107"/>
      <c r="BA34" s="107"/>
      <c r="BB34" s="107">
        <v>0</v>
      </c>
      <c r="BC34" s="111"/>
      <c r="BD34" s="111"/>
      <c r="BE34" s="108"/>
      <c r="BF34" s="108"/>
      <c r="BG34" s="108"/>
      <c r="BH34" s="108"/>
      <c r="BI34" s="112"/>
      <c r="BJ34" s="107"/>
      <c r="BK34" s="107"/>
      <c r="BL34" s="145"/>
      <c r="BM34" s="149"/>
      <c r="BN34" s="149"/>
      <c r="BO34" s="146"/>
      <c r="BP34" s="80"/>
      <c r="BQ34" s="80"/>
      <c r="BR34" s="80"/>
    </row>
    <row r="35" spans="1:170" s="15" customFormat="1" ht="15.75" customHeight="1" x14ac:dyDescent="0.25">
      <c r="A35" s="16" t="s">
        <v>50</v>
      </c>
      <c r="B35" s="109">
        <v>80</v>
      </c>
      <c r="C35" s="109">
        <v>3640</v>
      </c>
      <c r="D35" s="107"/>
      <c r="E35" s="107"/>
      <c r="F35" s="107"/>
      <c r="G35" s="107"/>
      <c r="H35" s="107"/>
      <c r="I35" s="107"/>
      <c r="J35" s="107"/>
      <c r="K35" s="107">
        <f t="shared" si="9"/>
        <v>3640</v>
      </c>
      <c r="L35" s="109">
        <v>1044</v>
      </c>
      <c r="M35" s="107"/>
      <c r="N35" s="107"/>
      <c r="O35" s="107"/>
      <c r="P35" s="107">
        <f t="shared" si="10"/>
        <v>1044</v>
      </c>
      <c r="Q35" s="110">
        <v>400</v>
      </c>
      <c r="R35" s="107">
        <v>462</v>
      </c>
      <c r="S35" s="107">
        <v>288</v>
      </c>
      <c r="T35" s="111">
        <v>43776</v>
      </c>
      <c r="U35" s="107">
        <v>3600</v>
      </c>
      <c r="V35" s="107">
        <v>1200</v>
      </c>
      <c r="W35" s="107">
        <f t="shared" si="11"/>
        <v>38976</v>
      </c>
      <c r="X35" s="107"/>
      <c r="Y35" s="111">
        <v>4200</v>
      </c>
      <c r="Z35" s="107"/>
      <c r="AA35" s="107"/>
      <c r="AB35" s="107">
        <v>3200</v>
      </c>
      <c r="AC35" s="107">
        <v>1000</v>
      </c>
      <c r="AD35" s="107"/>
      <c r="AE35" s="107"/>
      <c r="AF35" s="107"/>
      <c r="AG35" s="107"/>
      <c r="AH35" s="107"/>
      <c r="AI35" s="107"/>
      <c r="AJ35" s="107"/>
      <c r="AK35" s="112"/>
      <c r="AL35" s="107"/>
      <c r="AM35" s="107"/>
      <c r="AN35" s="111">
        <v>124</v>
      </c>
      <c r="AO35" s="107">
        <v>44</v>
      </c>
      <c r="AP35" s="111">
        <v>4599</v>
      </c>
      <c r="AQ35" s="107">
        <f t="shared" si="12"/>
        <v>3900</v>
      </c>
      <c r="AR35" s="107">
        <v>48</v>
      </c>
      <c r="AS35" s="107">
        <v>176</v>
      </c>
      <c r="AT35" s="107">
        <v>475</v>
      </c>
      <c r="AU35" s="111">
        <v>22300</v>
      </c>
      <c r="AV35" s="111">
        <v>91322</v>
      </c>
      <c r="AW35" s="107">
        <v>45531</v>
      </c>
      <c r="AX35" s="107">
        <v>29551</v>
      </c>
      <c r="AY35" s="107">
        <v>12340</v>
      </c>
      <c r="AZ35" s="107"/>
      <c r="BA35" s="107">
        <v>3900</v>
      </c>
      <c r="BB35" s="107">
        <v>0</v>
      </c>
      <c r="BC35" s="111"/>
      <c r="BD35" s="111">
        <v>994</v>
      </c>
      <c r="BE35" s="108"/>
      <c r="BF35" s="107">
        <v>651</v>
      </c>
      <c r="BG35" s="107">
        <v>343</v>
      </c>
      <c r="BH35" s="108"/>
      <c r="BI35" s="112"/>
      <c r="BJ35" s="107"/>
      <c r="BK35" s="107"/>
      <c r="BL35" s="145">
        <v>22696</v>
      </c>
      <c r="BM35" s="149"/>
      <c r="BN35" s="149">
        <v>22696</v>
      </c>
      <c r="BO35" s="146"/>
      <c r="BP35" s="80"/>
      <c r="BQ35" s="80"/>
      <c r="BR35" s="80"/>
      <c r="FK35" s="17">
        <v>8.7998758209700476</v>
      </c>
      <c r="FL35" s="17">
        <v>0.72500041648200697</v>
      </c>
      <c r="FM35" s="17">
        <v>7.5823797777404181E-2</v>
      </c>
      <c r="FN35" s="17">
        <v>0.7565618727705411</v>
      </c>
    </row>
    <row r="36" spans="1:170" s="15" customFormat="1" ht="17.649999999999999" customHeight="1" x14ac:dyDescent="0.25">
      <c r="A36" s="16" t="s">
        <v>125</v>
      </c>
      <c r="B36" s="109">
        <v>78</v>
      </c>
      <c r="C36" s="109">
        <v>10793</v>
      </c>
      <c r="D36" s="107"/>
      <c r="E36" s="107"/>
      <c r="F36" s="107"/>
      <c r="G36" s="107"/>
      <c r="H36" s="107">
        <v>312</v>
      </c>
      <c r="I36" s="107"/>
      <c r="J36" s="107"/>
      <c r="K36" s="107">
        <f t="shared" si="9"/>
        <v>10481</v>
      </c>
      <c r="L36" s="109">
        <v>1933</v>
      </c>
      <c r="M36" s="107"/>
      <c r="N36" s="107"/>
      <c r="O36" s="107"/>
      <c r="P36" s="107">
        <f t="shared" si="10"/>
        <v>1933</v>
      </c>
      <c r="Q36" s="110"/>
      <c r="R36" s="107"/>
      <c r="S36" s="107"/>
      <c r="T36" s="111">
        <f>16580+800</f>
        <v>17380</v>
      </c>
      <c r="U36" s="107">
        <v>3500</v>
      </c>
      <c r="V36" s="107">
        <v>1800</v>
      </c>
      <c r="W36" s="107">
        <f t="shared" si="11"/>
        <v>12080</v>
      </c>
      <c r="X36" s="107"/>
      <c r="Y36" s="111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12"/>
      <c r="AL36" s="107"/>
      <c r="AM36" s="107"/>
      <c r="AN36" s="112"/>
      <c r="AO36" s="107"/>
      <c r="AP36" s="111">
        <v>350</v>
      </c>
      <c r="AQ36" s="107">
        <f t="shared" si="12"/>
        <v>350</v>
      </c>
      <c r="AR36" s="107"/>
      <c r="AS36" s="107"/>
      <c r="AT36" s="107"/>
      <c r="AU36" s="111">
        <v>880</v>
      </c>
      <c r="AV36" s="111">
        <v>52468</v>
      </c>
      <c r="AW36" s="107">
        <v>47958</v>
      </c>
      <c r="AX36" s="107">
        <v>4510</v>
      </c>
      <c r="AY36" s="107"/>
      <c r="AZ36" s="107"/>
      <c r="BA36" s="107"/>
      <c r="BB36" s="107">
        <v>0</v>
      </c>
      <c r="BC36" s="111"/>
      <c r="BD36" s="111"/>
      <c r="BE36" s="108"/>
      <c r="BF36" s="108"/>
      <c r="BG36" s="108"/>
      <c r="BH36" s="108"/>
      <c r="BI36" s="112"/>
      <c r="BJ36" s="107"/>
      <c r="BK36" s="107"/>
      <c r="BL36" s="145"/>
      <c r="BM36" s="150"/>
      <c r="BN36" s="150"/>
      <c r="BO36" s="146"/>
      <c r="BP36" s="80"/>
      <c r="BQ36" s="80"/>
      <c r="BR36" s="80"/>
    </row>
    <row r="37" spans="1:170" s="15" customFormat="1" x14ac:dyDescent="0.25">
      <c r="A37" s="19" t="s">
        <v>126</v>
      </c>
      <c r="B37" s="109"/>
      <c r="C37" s="109">
        <v>3144</v>
      </c>
      <c r="D37" s="107"/>
      <c r="E37" s="107"/>
      <c r="F37" s="107"/>
      <c r="G37" s="107"/>
      <c r="H37" s="107"/>
      <c r="I37" s="107"/>
      <c r="J37" s="107">
        <v>2927</v>
      </c>
      <c r="K37" s="107">
        <f t="shared" si="9"/>
        <v>217</v>
      </c>
      <c r="L37" s="109">
        <v>1508</v>
      </c>
      <c r="M37" s="107"/>
      <c r="N37" s="107">
        <v>1508</v>
      </c>
      <c r="O37" s="107"/>
      <c r="P37" s="107"/>
      <c r="Q37" s="110"/>
      <c r="R37" s="107"/>
      <c r="S37" s="107"/>
      <c r="T37" s="111">
        <v>9906</v>
      </c>
      <c r="U37" s="107"/>
      <c r="V37" s="107"/>
      <c r="W37" s="107">
        <f t="shared" si="11"/>
        <v>9906</v>
      </c>
      <c r="X37" s="107"/>
      <c r="Y37" s="111">
        <v>14256</v>
      </c>
      <c r="Z37" s="107">
        <v>2858</v>
      </c>
      <c r="AA37" s="107"/>
      <c r="AB37" s="107">
        <v>2138</v>
      </c>
      <c r="AC37" s="107">
        <v>900</v>
      </c>
      <c r="AD37" s="107"/>
      <c r="AE37" s="107">
        <v>8360</v>
      </c>
      <c r="AF37" s="107"/>
      <c r="AG37" s="107"/>
      <c r="AH37" s="107"/>
      <c r="AI37" s="107"/>
      <c r="AJ37" s="107"/>
      <c r="AK37" s="112"/>
      <c r="AL37" s="107"/>
      <c r="AM37" s="107"/>
      <c r="AN37" s="112"/>
      <c r="AO37" s="107"/>
      <c r="AP37" s="111">
        <v>2500</v>
      </c>
      <c r="AQ37" s="107"/>
      <c r="AR37" s="107">
        <v>2500</v>
      </c>
      <c r="AS37" s="107"/>
      <c r="AT37" s="107"/>
      <c r="AU37" s="111"/>
      <c r="AV37" s="111">
        <v>574</v>
      </c>
      <c r="AW37" s="107">
        <v>574</v>
      </c>
      <c r="AX37" s="107">
        <v>0</v>
      </c>
      <c r="AY37" s="107"/>
      <c r="AZ37" s="107"/>
      <c r="BA37" s="107"/>
      <c r="BB37" s="107">
        <v>0</v>
      </c>
      <c r="BC37" s="111"/>
      <c r="BD37" s="111"/>
      <c r="BE37" s="108"/>
      <c r="BF37" s="108"/>
      <c r="BG37" s="108"/>
      <c r="BH37" s="108"/>
      <c r="BI37" s="112"/>
      <c r="BJ37" s="107"/>
      <c r="BK37" s="107"/>
      <c r="BL37" s="145"/>
      <c r="BM37" s="150"/>
      <c r="BN37" s="150"/>
      <c r="BO37" s="146"/>
      <c r="BP37" s="80"/>
      <c r="BQ37" s="80"/>
      <c r="BR37" s="80"/>
      <c r="FK37" s="17">
        <v>8.7998758209700476</v>
      </c>
      <c r="FL37" s="17">
        <v>0.72500041648200697</v>
      </c>
      <c r="FM37" s="17">
        <v>7.5823797777404181E-2</v>
      </c>
      <c r="FN37" s="17">
        <v>0.7565618727705411</v>
      </c>
    </row>
    <row r="38" spans="1:170" s="15" customFormat="1" x14ac:dyDescent="0.25">
      <c r="A38" s="18" t="s">
        <v>127</v>
      </c>
      <c r="B38" s="109"/>
      <c r="C38" s="109">
        <v>475</v>
      </c>
      <c r="D38" s="107"/>
      <c r="E38" s="107"/>
      <c r="F38" s="107"/>
      <c r="G38" s="107"/>
      <c r="H38" s="107"/>
      <c r="I38" s="107"/>
      <c r="J38" s="107"/>
      <c r="K38" s="107">
        <f t="shared" si="9"/>
        <v>475</v>
      </c>
      <c r="L38" s="109">
        <v>733</v>
      </c>
      <c r="M38" s="107"/>
      <c r="N38" s="107"/>
      <c r="O38" s="107"/>
      <c r="P38" s="107">
        <f t="shared" si="10"/>
        <v>733</v>
      </c>
      <c r="Q38" s="110"/>
      <c r="R38" s="107"/>
      <c r="S38" s="107"/>
      <c r="T38" s="111">
        <v>14150</v>
      </c>
      <c r="U38" s="107">
        <v>3500</v>
      </c>
      <c r="V38" s="107">
        <v>1200</v>
      </c>
      <c r="W38" s="107">
        <f t="shared" si="11"/>
        <v>9450</v>
      </c>
      <c r="X38" s="107"/>
      <c r="Y38" s="111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12"/>
      <c r="AL38" s="107"/>
      <c r="AM38" s="107"/>
      <c r="AN38" s="112"/>
      <c r="AO38" s="107"/>
      <c r="AP38" s="111"/>
      <c r="AQ38" s="107"/>
      <c r="AR38" s="107"/>
      <c r="AS38" s="107"/>
      <c r="AT38" s="107"/>
      <c r="AU38" s="111"/>
      <c r="AV38" s="111">
        <v>7094</v>
      </c>
      <c r="AW38" s="107">
        <v>6338</v>
      </c>
      <c r="AX38" s="107">
        <v>756</v>
      </c>
      <c r="AY38" s="107"/>
      <c r="AZ38" s="107"/>
      <c r="BA38" s="107"/>
      <c r="BB38" s="107">
        <v>0</v>
      </c>
      <c r="BC38" s="111"/>
      <c r="BD38" s="111"/>
      <c r="BE38" s="108"/>
      <c r="BF38" s="108"/>
      <c r="BG38" s="108"/>
      <c r="BH38" s="108"/>
      <c r="BI38" s="112"/>
      <c r="BJ38" s="107"/>
      <c r="BK38" s="107"/>
      <c r="BL38" s="145"/>
      <c r="BM38" s="150"/>
      <c r="BN38" s="150"/>
      <c r="BO38" s="146"/>
      <c r="BP38" s="80"/>
      <c r="BQ38" s="80"/>
      <c r="BR38" s="80"/>
    </row>
    <row r="39" spans="1:170" s="15" customFormat="1" ht="15.75" customHeight="1" x14ac:dyDescent="0.25">
      <c r="A39" s="16" t="s">
        <v>51</v>
      </c>
      <c r="B39" s="109"/>
      <c r="C39" s="109">
        <v>3207</v>
      </c>
      <c r="D39" s="107"/>
      <c r="E39" s="107"/>
      <c r="F39" s="107"/>
      <c r="G39" s="107"/>
      <c r="H39" s="107"/>
      <c r="I39" s="107"/>
      <c r="J39" s="107"/>
      <c r="K39" s="107">
        <f t="shared" si="9"/>
        <v>3207</v>
      </c>
      <c r="L39" s="109">
        <v>397</v>
      </c>
      <c r="M39" s="107"/>
      <c r="N39" s="107"/>
      <c r="O39" s="107">
        <v>216</v>
      </c>
      <c r="P39" s="107">
        <f t="shared" si="10"/>
        <v>181</v>
      </c>
      <c r="Q39" s="110"/>
      <c r="R39" s="107"/>
      <c r="S39" s="107"/>
      <c r="T39" s="111">
        <v>5684</v>
      </c>
      <c r="U39" s="107">
        <v>3500</v>
      </c>
      <c r="V39" s="107">
        <v>1200</v>
      </c>
      <c r="W39" s="107">
        <f t="shared" si="11"/>
        <v>984</v>
      </c>
      <c r="X39" s="107"/>
      <c r="Y39" s="111">
        <v>1571</v>
      </c>
      <c r="Z39" s="107">
        <v>1000</v>
      </c>
      <c r="AA39" s="107"/>
      <c r="AB39" s="107"/>
      <c r="AC39" s="107"/>
      <c r="AD39" s="107"/>
      <c r="AE39" s="107"/>
      <c r="AF39" s="107"/>
      <c r="AG39" s="107"/>
      <c r="AH39" s="107"/>
      <c r="AI39" s="107">
        <v>381</v>
      </c>
      <c r="AJ39" s="107">
        <v>190</v>
      </c>
      <c r="AK39" s="112"/>
      <c r="AL39" s="107"/>
      <c r="AM39" s="107"/>
      <c r="AN39" s="112"/>
      <c r="AO39" s="107"/>
      <c r="AP39" s="111">
        <v>300</v>
      </c>
      <c r="AQ39" s="107">
        <f t="shared" si="12"/>
        <v>300</v>
      </c>
      <c r="AR39" s="107"/>
      <c r="AS39" s="107"/>
      <c r="AT39" s="107"/>
      <c r="AU39" s="111"/>
      <c r="AV39" s="111">
        <v>2670</v>
      </c>
      <c r="AW39" s="107">
        <v>2670</v>
      </c>
      <c r="AX39" s="107">
        <v>0</v>
      </c>
      <c r="AY39" s="107"/>
      <c r="AZ39" s="107"/>
      <c r="BA39" s="107"/>
      <c r="BB39" s="107">
        <v>0</v>
      </c>
      <c r="BC39" s="111"/>
      <c r="BD39" s="111"/>
      <c r="BE39" s="108"/>
      <c r="BF39" s="108"/>
      <c r="BG39" s="108"/>
      <c r="BH39" s="108"/>
      <c r="BI39" s="112"/>
      <c r="BJ39" s="107"/>
      <c r="BK39" s="107"/>
      <c r="BL39" s="145"/>
      <c r="BM39" s="150"/>
      <c r="BN39" s="150"/>
      <c r="BO39" s="146"/>
      <c r="BP39" s="80"/>
      <c r="BQ39" s="80"/>
      <c r="BR39" s="80"/>
    </row>
    <row r="40" spans="1:170" s="15" customFormat="1" x14ac:dyDescent="0.25">
      <c r="A40" s="18" t="s">
        <v>52</v>
      </c>
      <c r="B40" s="109"/>
      <c r="C40" s="109"/>
      <c r="D40" s="107"/>
      <c r="E40" s="107"/>
      <c r="F40" s="107"/>
      <c r="G40" s="107"/>
      <c r="H40" s="107"/>
      <c r="I40" s="107"/>
      <c r="J40" s="107"/>
      <c r="K40" s="107"/>
      <c r="L40" s="109"/>
      <c r="M40" s="107"/>
      <c r="N40" s="107"/>
      <c r="O40" s="107"/>
      <c r="P40" s="107"/>
      <c r="Q40" s="110"/>
      <c r="R40" s="107"/>
      <c r="S40" s="107"/>
      <c r="T40" s="111">
        <v>3906</v>
      </c>
      <c r="U40" s="107"/>
      <c r="V40" s="107"/>
      <c r="W40" s="107">
        <f t="shared" si="11"/>
        <v>3906</v>
      </c>
      <c r="X40" s="107"/>
      <c r="Y40" s="111">
        <v>2960</v>
      </c>
      <c r="Z40" s="107"/>
      <c r="AA40" s="107"/>
      <c r="AB40" s="107">
        <v>2540</v>
      </c>
      <c r="AC40" s="107">
        <v>420</v>
      </c>
      <c r="AD40" s="107"/>
      <c r="AE40" s="107"/>
      <c r="AF40" s="107"/>
      <c r="AG40" s="107"/>
      <c r="AH40" s="107"/>
      <c r="AI40" s="107"/>
      <c r="AJ40" s="107"/>
      <c r="AK40" s="112"/>
      <c r="AL40" s="107"/>
      <c r="AM40" s="107"/>
      <c r="AN40" s="112"/>
      <c r="AO40" s="107"/>
      <c r="AP40" s="112"/>
      <c r="AQ40" s="107"/>
      <c r="AR40" s="107"/>
      <c r="AS40" s="107"/>
      <c r="AT40" s="107"/>
      <c r="AU40" s="111"/>
      <c r="AV40" s="111">
        <v>22246</v>
      </c>
      <c r="AW40" s="107">
        <v>7502</v>
      </c>
      <c r="AX40" s="107">
        <v>0</v>
      </c>
      <c r="AY40" s="107">
        <v>14744</v>
      </c>
      <c r="AZ40" s="107"/>
      <c r="BA40" s="107"/>
      <c r="BB40" s="107">
        <v>0</v>
      </c>
      <c r="BC40" s="111">
        <v>8292</v>
      </c>
      <c r="BD40" s="111"/>
      <c r="BE40" s="108"/>
      <c r="BF40" s="108"/>
      <c r="BG40" s="108"/>
      <c r="BH40" s="108"/>
      <c r="BI40" s="112"/>
      <c r="BJ40" s="107"/>
      <c r="BK40" s="107"/>
      <c r="BL40" s="145"/>
      <c r="BM40" s="150"/>
      <c r="BN40" s="150"/>
      <c r="BO40" s="146"/>
      <c r="BP40" s="80"/>
      <c r="BQ40" s="80"/>
      <c r="BR40" s="80"/>
    </row>
    <row r="41" spans="1:170" s="15" customFormat="1" ht="15" customHeight="1" x14ac:dyDescent="0.25">
      <c r="A41" s="20" t="s">
        <v>53</v>
      </c>
      <c r="B41" s="109"/>
      <c r="C41" s="109"/>
      <c r="D41" s="107"/>
      <c r="E41" s="107"/>
      <c r="F41" s="107"/>
      <c r="G41" s="107"/>
      <c r="H41" s="107"/>
      <c r="I41" s="107"/>
      <c r="J41" s="107"/>
      <c r="K41" s="107"/>
      <c r="L41" s="109"/>
      <c r="M41" s="107"/>
      <c r="N41" s="107"/>
      <c r="O41" s="107"/>
      <c r="P41" s="107"/>
      <c r="Q41" s="110">
        <v>481</v>
      </c>
      <c r="R41" s="107">
        <v>327</v>
      </c>
      <c r="S41" s="107">
        <v>288</v>
      </c>
      <c r="T41" s="111">
        <v>2328</v>
      </c>
      <c r="U41" s="107"/>
      <c r="V41" s="107"/>
      <c r="W41" s="107">
        <f t="shared" si="11"/>
        <v>2328</v>
      </c>
      <c r="X41" s="107"/>
      <c r="Y41" s="111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12"/>
      <c r="AL41" s="107"/>
      <c r="AM41" s="107"/>
      <c r="AN41" s="112"/>
      <c r="AO41" s="107"/>
      <c r="AP41" s="112"/>
      <c r="AQ41" s="107"/>
      <c r="AR41" s="107"/>
      <c r="AS41" s="107"/>
      <c r="AT41" s="107"/>
      <c r="AU41" s="111"/>
      <c r="AV41" s="111">
        <v>2352</v>
      </c>
      <c r="AW41" s="107">
        <v>2352</v>
      </c>
      <c r="AX41" s="107">
        <v>0</v>
      </c>
      <c r="AY41" s="107">
        <v>0</v>
      </c>
      <c r="AZ41" s="107">
        <v>0</v>
      </c>
      <c r="BA41" s="107"/>
      <c r="BB41" s="107"/>
      <c r="BC41" s="111"/>
      <c r="BD41" s="111"/>
      <c r="BE41" s="108"/>
      <c r="BF41" s="108"/>
      <c r="BG41" s="108"/>
      <c r="BH41" s="108"/>
      <c r="BI41" s="112"/>
      <c r="BJ41" s="107"/>
      <c r="BK41" s="107"/>
      <c r="BL41" s="145"/>
      <c r="BM41" s="150"/>
      <c r="BN41" s="150"/>
      <c r="BO41" s="146"/>
      <c r="BP41" s="80"/>
      <c r="BQ41" s="80"/>
      <c r="BR41" s="80"/>
    </row>
    <row r="42" spans="1:170" s="15" customFormat="1" ht="15" customHeight="1" x14ac:dyDescent="0.25">
      <c r="A42" s="21" t="s">
        <v>54</v>
      </c>
      <c r="B42" s="109"/>
      <c r="C42" s="109"/>
      <c r="D42" s="107"/>
      <c r="E42" s="107"/>
      <c r="F42" s="107"/>
      <c r="G42" s="107"/>
      <c r="H42" s="107"/>
      <c r="I42" s="107"/>
      <c r="J42" s="107"/>
      <c r="K42" s="107"/>
      <c r="L42" s="109">
        <v>62</v>
      </c>
      <c r="M42" s="107"/>
      <c r="N42" s="107"/>
      <c r="O42" s="107"/>
      <c r="P42" s="107">
        <f t="shared" si="10"/>
        <v>62</v>
      </c>
      <c r="Q42" s="110"/>
      <c r="R42" s="107"/>
      <c r="S42" s="107"/>
      <c r="T42" s="111">
        <v>1224</v>
      </c>
      <c r="U42" s="107"/>
      <c r="V42" s="107"/>
      <c r="W42" s="107">
        <f t="shared" si="11"/>
        <v>1224</v>
      </c>
      <c r="X42" s="107"/>
      <c r="Y42" s="111">
        <v>3000</v>
      </c>
      <c r="Z42" s="107"/>
      <c r="AA42" s="107"/>
      <c r="AB42" s="107">
        <v>3000</v>
      </c>
      <c r="AC42" s="107"/>
      <c r="AD42" s="107"/>
      <c r="AE42" s="107"/>
      <c r="AF42" s="107"/>
      <c r="AG42" s="107"/>
      <c r="AH42" s="107"/>
      <c r="AI42" s="107"/>
      <c r="AJ42" s="107"/>
      <c r="AK42" s="112"/>
      <c r="AL42" s="107"/>
      <c r="AM42" s="107"/>
      <c r="AN42" s="112"/>
      <c r="AO42" s="107"/>
      <c r="AP42" s="112"/>
      <c r="AQ42" s="107"/>
      <c r="AR42" s="107"/>
      <c r="AS42" s="107"/>
      <c r="AT42" s="107"/>
      <c r="AU42" s="111"/>
      <c r="AV42" s="111"/>
      <c r="AW42" s="110">
        <v>0</v>
      </c>
      <c r="AX42" s="107"/>
      <c r="AY42" s="107"/>
      <c r="AZ42" s="107"/>
      <c r="BA42" s="107"/>
      <c r="BB42" s="107"/>
      <c r="BC42" s="111"/>
      <c r="BD42" s="111"/>
      <c r="BE42" s="108"/>
      <c r="BF42" s="108"/>
      <c r="BG42" s="108"/>
      <c r="BH42" s="108"/>
      <c r="BI42" s="112"/>
      <c r="BJ42" s="107"/>
      <c r="BK42" s="107"/>
      <c r="BL42" s="145"/>
      <c r="BM42" s="150"/>
      <c r="BN42" s="150"/>
      <c r="BO42" s="146"/>
      <c r="BP42" s="80"/>
      <c r="BQ42" s="80"/>
      <c r="BR42" s="80"/>
    </row>
    <row r="43" spans="1:170" s="15" customFormat="1" ht="15" customHeight="1" x14ac:dyDescent="0.25">
      <c r="A43" s="16" t="s">
        <v>55</v>
      </c>
      <c r="B43" s="109"/>
      <c r="C43" s="109"/>
      <c r="D43" s="107"/>
      <c r="E43" s="107"/>
      <c r="F43" s="107"/>
      <c r="G43" s="107"/>
      <c r="H43" s="107"/>
      <c r="I43" s="107"/>
      <c r="J43" s="107"/>
      <c r="K43" s="107"/>
      <c r="L43" s="109">
        <v>25</v>
      </c>
      <c r="M43" s="107"/>
      <c r="N43" s="107"/>
      <c r="O43" s="107"/>
      <c r="P43" s="107">
        <f t="shared" si="10"/>
        <v>25</v>
      </c>
      <c r="Q43" s="110"/>
      <c r="R43" s="107"/>
      <c r="S43" s="107"/>
      <c r="T43" s="111">
        <v>624</v>
      </c>
      <c r="U43" s="107"/>
      <c r="V43" s="107"/>
      <c r="W43" s="107">
        <f t="shared" si="11"/>
        <v>624</v>
      </c>
      <c r="X43" s="107"/>
      <c r="Y43" s="111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12"/>
      <c r="AL43" s="107"/>
      <c r="AM43" s="107"/>
      <c r="AN43" s="112"/>
      <c r="AO43" s="107"/>
      <c r="AP43" s="112"/>
      <c r="AQ43" s="107"/>
      <c r="AR43" s="107"/>
      <c r="AS43" s="107"/>
      <c r="AT43" s="107"/>
      <c r="AU43" s="111"/>
      <c r="AV43" s="111">
        <v>336</v>
      </c>
      <c r="AW43" s="107">
        <v>336</v>
      </c>
      <c r="AX43" s="107"/>
      <c r="AY43" s="107"/>
      <c r="AZ43" s="107"/>
      <c r="BA43" s="107"/>
      <c r="BB43" s="107"/>
      <c r="BC43" s="111"/>
      <c r="BD43" s="111"/>
      <c r="BE43" s="108"/>
      <c r="BF43" s="108"/>
      <c r="BG43" s="108"/>
      <c r="BH43" s="108"/>
      <c r="BI43" s="112"/>
      <c r="BJ43" s="107"/>
      <c r="BK43" s="107"/>
      <c r="BL43" s="145"/>
      <c r="BM43" s="150"/>
      <c r="BN43" s="150"/>
      <c r="BO43" s="146"/>
      <c r="BP43" s="80"/>
      <c r="BQ43" s="80"/>
      <c r="BR43" s="80"/>
    </row>
    <row r="44" spans="1:170" s="15" customFormat="1" ht="15" customHeight="1" x14ac:dyDescent="0.25">
      <c r="A44" s="16" t="s">
        <v>92</v>
      </c>
      <c r="B44" s="109"/>
      <c r="C44" s="109"/>
      <c r="D44" s="107"/>
      <c r="E44" s="107"/>
      <c r="F44" s="107"/>
      <c r="G44" s="107"/>
      <c r="H44" s="107"/>
      <c r="I44" s="107"/>
      <c r="J44" s="107"/>
      <c r="K44" s="107"/>
      <c r="L44" s="109"/>
      <c r="M44" s="107"/>
      <c r="N44" s="107"/>
      <c r="O44" s="107"/>
      <c r="P44" s="107"/>
      <c r="Q44" s="110"/>
      <c r="R44" s="107"/>
      <c r="S44" s="107"/>
      <c r="T44" s="111">
        <v>44</v>
      </c>
      <c r="U44" s="107"/>
      <c r="V44" s="107"/>
      <c r="W44" s="107">
        <f t="shared" si="11"/>
        <v>44</v>
      </c>
      <c r="X44" s="107"/>
      <c r="Y44" s="111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12"/>
      <c r="AL44" s="107"/>
      <c r="AM44" s="107"/>
      <c r="AN44" s="112"/>
      <c r="AO44" s="107"/>
      <c r="AP44" s="112"/>
      <c r="AQ44" s="107"/>
      <c r="AR44" s="107"/>
      <c r="AS44" s="107"/>
      <c r="AT44" s="107"/>
      <c r="AU44" s="111"/>
      <c r="AV44" s="111">
        <v>569</v>
      </c>
      <c r="AW44" s="107">
        <v>569</v>
      </c>
      <c r="AX44" s="107"/>
      <c r="AY44" s="107"/>
      <c r="AZ44" s="107"/>
      <c r="BA44" s="107"/>
      <c r="BB44" s="107"/>
      <c r="BC44" s="111"/>
      <c r="BD44" s="111"/>
      <c r="BE44" s="108"/>
      <c r="BF44" s="108"/>
      <c r="BG44" s="108"/>
      <c r="BH44" s="108"/>
      <c r="BI44" s="112"/>
      <c r="BJ44" s="107"/>
      <c r="BK44" s="107"/>
      <c r="BL44" s="145"/>
      <c r="BM44" s="150"/>
      <c r="BN44" s="150"/>
      <c r="BO44" s="146"/>
      <c r="BP44" s="80"/>
      <c r="BQ44" s="80"/>
      <c r="BR44" s="80"/>
    </row>
    <row r="45" spans="1:170" s="15" customFormat="1" ht="15" customHeight="1" x14ac:dyDescent="0.25">
      <c r="A45" s="21" t="s">
        <v>56</v>
      </c>
      <c r="B45" s="109"/>
      <c r="C45" s="109"/>
      <c r="D45" s="107"/>
      <c r="E45" s="107"/>
      <c r="F45" s="107"/>
      <c r="G45" s="107"/>
      <c r="H45" s="107"/>
      <c r="I45" s="107"/>
      <c r="J45" s="107"/>
      <c r="K45" s="107"/>
      <c r="L45" s="109"/>
      <c r="M45" s="107"/>
      <c r="N45" s="107"/>
      <c r="O45" s="107"/>
      <c r="P45" s="107"/>
      <c r="Q45" s="110"/>
      <c r="R45" s="107"/>
      <c r="S45" s="107"/>
      <c r="T45" s="111"/>
      <c r="U45" s="107"/>
      <c r="V45" s="107"/>
      <c r="W45" s="107"/>
      <c r="X45" s="107"/>
      <c r="Y45" s="111">
        <v>2556</v>
      </c>
      <c r="Z45" s="107">
        <v>480</v>
      </c>
      <c r="AA45" s="107">
        <v>2076</v>
      </c>
      <c r="AB45" s="107"/>
      <c r="AC45" s="107"/>
      <c r="AD45" s="107"/>
      <c r="AE45" s="107"/>
      <c r="AF45" s="107"/>
      <c r="AG45" s="107"/>
      <c r="AH45" s="107"/>
      <c r="AI45" s="107"/>
      <c r="AJ45" s="107"/>
      <c r="AK45" s="112"/>
      <c r="AL45" s="107"/>
      <c r="AM45" s="107"/>
      <c r="AN45" s="112"/>
      <c r="AO45" s="107"/>
      <c r="AP45" s="112"/>
      <c r="AQ45" s="107"/>
      <c r="AR45" s="107"/>
      <c r="AS45" s="107"/>
      <c r="AT45" s="107"/>
      <c r="AU45" s="111"/>
      <c r="AV45" s="111"/>
      <c r="AW45" s="107">
        <v>0</v>
      </c>
      <c r="AX45" s="107"/>
      <c r="AY45" s="107"/>
      <c r="AZ45" s="107"/>
      <c r="BA45" s="107"/>
      <c r="BB45" s="107"/>
      <c r="BC45" s="111"/>
      <c r="BD45" s="111"/>
      <c r="BE45" s="108"/>
      <c r="BF45" s="108"/>
      <c r="BG45" s="108"/>
      <c r="BH45" s="108"/>
      <c r="BI45" s="112"/>
      <c r="BJ45" s="107"/>
      <c r="BK45" s="107"/>
      <c r="BL45" s="145"/>
      <c r="BM45" s="150"/>
      <c r="BN45" s="150"/>
      <c r="BO45" s="146"/>
      <c r="BP45" s="80"/>
      <c r="BQ45" s="80"/>
      <c r="BR45" s="80"/>
    </row>
    <row r="46" spans="1:170" s="15" customFormat="1" ht="15" customHeight="1" x14ac:dyDescent="0.25">
      <c r="A46" s="21" t="s">
        <v>57</v>
      </c>
      <c r="B46" s="109"/>
      <c r="C46" s="109"/>
      <c r="D46" s="107"/>
      <c r="E46" s="107"/>
      <c r="F46" s="107"/>
      <c r="G46" s="107"/>
      <c r="H46" s="107"/>
      <c r="I46" s="107"/>
      <c r="J46" s="107"/>
      <c r="K46" s="107"/>
      <c r="L46" s="109">
        <v>95</v>
      </c>
      <c r="M46" s="107"/>
      <c r="N46" s="107"/>
      <c r="O46" s="107"/>
      <c r="P46" s="107">
        <f t="shared" si="10"/>
        <v>95</v>
      </c>
      <c r="Q46" s="110"/>
      <c r="R46" s="107"/>
      <c r="S46" s="107"/>
      <c r="T46" s="111">
        <v>576</v>
      </c>
      <c r="U46" s="107"/>
      <c r="V46" s="107"/>
      <c r="W46" s="107">
        <f t="shared" si="11"/>
        <v>576</v>
      </c>
      <c r="X46" s="107"/>
      <c r="Y46" s="111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12"/>
      <c r="AL46" s="107"/>
      <c r="AM46" s="107"/>
      <c r="AN46" s="112"/>
      <c r="AO46" s="107"/>
      <c r="AP46" s="112"/>
      <c r="AQ46" s="107"/>
      <c r="AR46" s="107"/>
      <c r="AS46" s="107"/>
      <c r="AT46" s="107"/>
      <c r="AU46" s="111"/>
      <c r="AV46" s="111"/>
      <c r="AW46" s="107">
        <v>0</v>
      </c>
      <c r="AX46" s="107"/>
      <c r="AY46" s="107"/>
      <c r="AZ46" s="107"/>
      <c r="BA46" s="107"/>
      <c r="BB46" s="107"/>
      <c r="BC46" s="111"/>
      <c r="BD46" s="111"/>
      <c r="BE46" s="108"/>
      <c r="BF46" s="108"/>
      <c r="BG46" s="108"/>
      <c r="BH46" s="108"/>
      <c r="BI46" s="112"/>
      <c r="BJ46" s="107"/>
      <c r="BK46" s="107"/>
      <c r="BL46" s="145"/>
      <c r="BM46" s="150"/>
      <c r="BN46" s="150"/>
      <c r="BO46" s="146"/>
      <c r="BP46" s="80"/>
      <c r="BQ46" s="80"/>
      <c r="BR46" s="80"/>
    </row>
    <row r="47" spans="1:170" s="15" customFormat="1" ht="15" customHeight="1" x14ac:dyDescent="0.25">
      <c r="A47" s="16" t="s">
        <v>58</v>
      </c>
      <c r="B47" s="109"/>
      <c r="C47" s="109"/>
      <c r="D47" s="107"/>
      <c r="E47" s="107"/>
      <c r="F47" s="107"/>
      <c r="G47" s="107"/>
      <c r="H47" s="107"/>
      <c r="I47" s="107"/>
      <c r="J47" s="107"/>
      <c r="K47" s="107"/>
      <c r="L47" s="109"/>
      <c r="M47" s="107"/>
      <c r="N47" s="107"/>
      <c r="O47" s="107"/>
      <c r="P47" s="107"/>
      <c r="Q47" s="110"/>
      <c r="R47" s="107"/>
      <c r="S47" s="107"/>
      <c r="T47" s="111">
        <v>480</v>
      </c>
      <c r="U47" s="107"/>
      <c r="V47" s="107"/>
      <c r="W47" s="107">
        <f t="shared" si="11"/>
        <v>480</v>
      </c>
      <c r="X47" s="107"/>
      <c r="Y47" s="111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12"/>
      <c r="AL47" s="107"/>
      <c r="AM47" s="107"/>
      <c r="AN47" s="112"/>
      <c r="AO47" s="107"/>
      <c r="AP47" s="112"/>
      <c r="AQ47" s="107"/>
      <c r="AR47" s="107"/>
      <c r="AS47" s="107"/>
      <c r="AT47" s="107"/>
      <c r="AU47" s="111"/>
      <c r="AV47" s="111"/>
      <c r="AW47" s="107">
        <v>0</v>
      </c>
      <c r="AX47" s="116"/>
      <c r="AY47" s="116"/>
      <c r="AZ47" s="116"/>
      <c r="BA47" s="116"/>
      <c r="BB47" s="107"/>
      <c r="BC47" s="111"/>
      <c r="BD47" s="111"/>
      <c r="BE47" s="108"/>
      <c r="BF47" s="108"/>
      <c r="BG47" s="108"/>
      <c r="BH47" s="108"/>
      <c r="BI47" s="112"/>
      <c r="BJ47" s="107"/>
      <c r="BK47" s="107"/>
      <c r="BL47" s="145"/>
      <c r="BM47" s="150"/>
      <c r="BN47" s="150"/>
      <c r="BO47" s="146"/>
      <c r="BP47" s="80"/>
      <c r="BQ47" s="80"/>
      <c r="BR47" s="80"/>
    </row>
    <row r="48" spans="1:170" s="15" customFormat="1" ht="15" customHeight="1" x14ac:dyDescent="0.25">
      <c r="A48" s="16" t="s">
        <v>93</v>
      </c>
      <c r="B48" s="109"/>
      <c r="C48" s="109">
        <v>70</v>
      </c>
      <c r="D48" s="107"/>
      <c r="E48" s="107"/>
      <c r="F48" s="107"/>
      <c r="G48" s="107"/>
      <c r="H48" s="107"/>
      <c r="I48" s="107"/>
      <c r="J48" s="107"/>
      <c r="K48" s="107">
        <f t="shared" si="9"/>
        <v>70</v>
      </c>
      <c r="L48" s="109">
        <v>19</v>
      </c>
      <c r="M48" s="107"/>
      <c r="N48" s="107"/>
      <c r="O48" s="107"/>
      <c r="P48" s="107">
        <f t="shared" si="10"/>
        <v>19</v>
      </c>
      <c r="Q48" s="110"/>
      <c r="R48" s="107"/>
      <c r="S48" s="107"/>
      <c r="T48" s="111"/>
      <c r="U48" s="107"/>
      <c r="V48" s="107"/>
      <c r="W48" s="107"/>
      <c r="X48" s="107"/>
      <c r="Y48" s="111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12"/>
      <c r="AL48" s="107"/>
      <c r="AM48" s="107"/>
      <c r="AN48" s="112"/>
      <c r="AO48" s="107"/>
      <c r="AP48" s="112"/>
      <c r="AQ48" s="107"/>
      <c r="AR48" s="107"/>
      <c r="AS48" s="107"/>
      <c r="AT48" s="107"/>
      <c r="AU48" s="111"/>
      <c r="AV48" s="111"/>
      <c r="AW48" s="107">
        <v>0</v>
      </c>
      <c r="AX48" s="116"/>
      <c r="AY48" s="116"/>
      <c r="AZ48" s="116"/>
      <c r="BA48" s="116"/>
      <c r="BB48" s="107"/>
      <c r="BC48" s="111"/>
      <c r="BD48" s="111"/>
      <c r="BE48" s="108"/>
      <c r="BF48" s="108"/>
      <c r="BG48" s="108"/>
      <c r="BH48" s="108"/>
      <c r="BI48" s="112"/>
      <c r="BJ48" s="107"/>
      <c r="BK48" s="107"/>
      <c r="BL48" s="145"/>
      <c r="BM48" s="150"/>
      <c r="BN48" s="150"/>
      <c r="BO48" s="146"/>
      <c r="BP48" s="80"/>
      <c r="BQ48" s="80"/>
      <c r="BR48" s="80"/>
    </row>
    <row r="49" spans="1:70" s="15" customFormat="1" ht="30.75" customHeight="1" x14ac:dyDescent="0.25">
      <c r="A49" s="96" t="s">
        <v>59</v>
      </c>
      <c r="B49" s="109"/>
      <c r="C49" s="109">
        <v>11</v>
      </c>
      <c r="D49" s="113"/>
      <c r="E49" s="113"/>
      <c r="F49" s="113"/>
      <c r="G49" s="113"/>
      <c r="H49" s="113"/>
      <c r="I49" s="113"/>
      <c r="J49" s="113"/>
      <c r="K49" s="107">
        <f t="shared" si="9"/>
        <v>11</v>
      </c>
      <c r="L49" s="109"/>
      <c r="M49" s="113"/>
      <c r="N49" s="113"/>
      <c r="O49" s="113"/>
      <c r="P49" s="107"/>
      <c r="Q49" s="110"/>
      <c r="R49" s="107"/>
      <c r="S49" s="107"/>
      <c r="T49" s="111"/>
      <c r="U49" s="107"/>
      <c r="V49" s="113"/>
      <c r="W49" s="107"/>
      <c r="X49" s="107"/>
      <c r="Y49" s="111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12"/>
      <c r="AL49" s="107"/>
      <c r="AM49" s="107"/>
      <c r="AN49" s="112"/>
      <c r="AO49" s="107"/>
      <c r="AP49" s="112"/>
      <c r="AQ49" s="107"/>
      <c r="AR49" s="107"/>
      <c r="AS49" s="107"/>
      <c r="AT49" s="107"/>
      <c r="AU49" s="114"/>
      <c r="AV49" s="111"/>
      <c r="AW49" s="107">
        <v>0</v>
      </c>
      <c r="AX49" s="117"/>
      <c r="AY49" s="117"/>
      <c r="AZ49" s="117"/>
      <c r="BA49" s="117"/>
      <c r="BB49" s="107"/>
      <c r="BC49" s="111"/>
      <c r="BD49" s="111"/>
      <c r="BE49" s="118"/>
      <c r="BF49" s="118"/>
      <c r="BG49" s="118"/>
      <c r="BH49" s="118"/>
      <c r="BI49" s="142"/>
      <c r="BJ49" s="113"/>
      <c r="BK49" s="113"/>
      <c r="BL49" s="145"/>
      <c r="BM49" s="150"/>
      <c r="BN49" s="150"/>
      <c r="BO49" s="146"/>
      <c r="BP49" s="80"/>
      <c r="BQ49" s="80"/>
      <c r="BR49" s="80"/>
    </row>
    <row r="50" spans="1:70" s="15" customFormat="1" ht="15.75" customHeight="1" x14ac:dyDescent="0.25">
      <c r="A50" s="21" t="s">
        <v>60</v>
      </c>
      <c r="B50" s="109"/>
      <c r="C50" s="109"/>
      <c r="D50" s="113"/>
      <c r="E50" s="113"/>
      <c r="F50" s="113"/>
      <c r="G50" s="113"/>
      <c r="H50" s="113"/>
      <c r="I50" s="113"/>
      <c r="J50" s="113"/>
      <c r="K50" s="107"/>
      <c r="L50" s="109"/>
      <c r="M50" s="113"/>
      <c r="N50" s="113"/>
      <c r="O50" s="113"/>
      <c r="P50" s="107"/>
      <c r="Q50" s="110"/>
      <c r="R50" s="107"/>
      <c r="S50" s="107"/>
      <c r="T50" s="111">
        <v>146</v>
      </c>
      <c r="U50" s="107"/>
      <c r="V50" s="113"/>
      <c r="W50" s="107">
        <f t="shared" si="11"/>
        <v>146</v>
      </c>
      <c r="X50" s="107"/>
      <c r="Y50" s="111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12"/>
      <c r="AL50" s="107"/>
      <c r="AM50" s="107"/>
      <c r="AN50" s="112"/>
      <c r="AO50" s="107"/>
      <c r="AP50" s="112"/>
      <c r="AQ50" s="107"/>
      <c r="AR50" s="107"/>
      <c r="AS50" s="107"/>
      <c r="AT50" s="107"/>
      <c r="AU50" s="114"/>
      <c r="AV50" s="111">
        <v>168</v>
      </c>
      <c r="AW50" s="107">
        <v>168</v>
      </c>
      <c r="AX50" s="117"/>
      <c r="AY50" s="117"/>
      <c r="AZ50" s="117"/>
      <c r="BA50" s="117"/>
      <c r="BB50" s="107"/>
      <c r="BC50" s="111"/>
      <c r="BD50" s="111"/>
      <c r="BE50" s="118"/>
      <c r="BF50" s="118"/>
      <c r="BG50" s="118"/>
      <c r="BH50" s="118"/>
      <c r="BI50" s="142"/>
      <c r="BJ50" s="113"/>
      <c r="BK50" s="113"/>
      <c r="BL50" s="145"/>
      <c r="BM50" s="150"/>
      <c r="BN50" s="150"/>
      <c r="BO50" s="146"/>
      <c r="BP50" s="80"/>
      <c r="BQ50" s="80"/>
      <c r="BR50" s="80"/>
    </row>
    <row r="51" spans="1:70" s="15" customFormat="1" ht="15.75" customHeight="1" x14ac:dyDescent="0.25">
      <c r="A51" s="21" t="s">
        <v>129</v>
      </c>
      <c r="B51" s="109"/>
      <c r="C51" s="109"/>
      <c r="D51" s="113"/>
      <c r="E51" s="113"/>
      <c r="F51" s="113"/>
      <c r="G51" s="113"/>
      <c r="H51" s="113"/>
      <c r="I51" s="113"/>
      <c r="J51" s="113"/>
      <c r="K51" s="107"/>
      <c r="L51" s="109">
        <v>65</v>
      </c>
      <c r="M51" s="113">
        <v>65</v>
      </c>
      <c r="N51" s="113"/>
      <c r="O51" s="113"/>
      <c r="P51" s="107"/>
      <c r="Q51" s="110"/>
      <c r="R51" s="107"/>
      <c r="S51" s="107"/>
      <c r="T51" s="111"/>
      <c r="U51" s="107"/>
      <c r="V51" s="113"/>
      <c r="W51" s="107"/>
      <c r="X51" s="107"/>
      <c r="Y51" s="111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12"/>
      <c r="AL51" s="107"/>
      <c r="AM51" s="107"/>
      <c r="AN51" s="112"/>
      <c r="AO51" s="107"/>
      <c r="AP51" s="112"/>
      <c r="AQ51" s="107"/>
      <c r="AR51" s="107"/>
      <c r="AS51" s="107"/>
      <c r="AT51" s="107"/>
      <c r="AU51" s="114"/>
      <c r="AV51" s="111"/>
      <c r="AW51" s="107">
        <v>0</v>
      </c>
      <c r="AX51" s="117"/>
      <c r="AY51" s="117"/>
      <c r="AZ51" s="117"/>
      <c r="BA51" s="117"/>
      <c r="BB51" s="108"/>
      <c r="BC51" s="111"/>
      <c r="BD51" s="111"/>
      <c r="BE51" s="118"/>
      <c r="BF51" s="118"/>
      <c r="BG51" s="118"/>
      <c r="BH51" s="118"/>
      <c r="BI51" s="142"/>
      <c r="BJ51" s="113"/>
      <c r="BK51" s="113"/>
      <c r="BL51" s="145"/>
      <c r="BM51" s="150"/>
      <c r="BN51" s="150"/>
      <c r="BO51" s="146"/>
      <c r="BP51" s="80"/>
      <c r="BQ51" s="80"/>
      <c r="BR51" s="80"/>
    </row>
    <row r="52" spans="1:70" s="15" customFormat="1" ht="15.75" customHeight="1" x14ac:dyDescent="0.25">
      <c r="A52" s="16" t="s">
        <v>61</v>
      </c>
      <c r="B52" s="109"/>
      <c r="C52" s="109"/>
      <c r="D52" s="113"/>
      <c r="E52" s="113"/>
      <c r="F52" s="113"/>
      <c r="G52" s="113"/>
      <c r="H52" s="113"/>
      <c r="I52" s="113"/>
      <c r="J52" s="113"/>
      <c r="K52" s="107"/>
      <c r="L52" s="109"/>
      <c r="M52" s="113"/>
      <c r="N52" s="113"/>
      <c r="O52" s="113"/>
      <c r="P52" s="107"/>
      <c r="Q52" s="110"/>
      <c r="R52" s="107"/>
      <c r="S52" s="107"/>
      <c r="T52" s="111"/>
      <c r="U52" s="107"/>
      <c r="V52" s="113"/>
      <c r="W52" s="107"/>
      <c r="X52" s="107"/>
      <c r="Y52" s="111">
        <v>522</v>
      </c>
      <c r="Z52" s="107"/>
      <c r="AA52" s="107"/>
      <c r="AB52" s="107"/>
      <c r="AC52" s="107"/>
      <c r="AD52" s="107"/>
      <c r="AE52" s="107"/>
      <c r="AF52" s="107">
        <v>522</v>
      </c>
      <c r="AG52" s="107"/>
      <c r="AH52" s="107"/>
      <c r="AI52" s="107"/>
      <c r="AJ52" s="107"/>
      <c r="AK52" s="112"/>
      <c r="AL52" s="107"/>
      <c r="AM52" s="107"/>
      <c r="AN52" s="112"/>
      <c r="AO52" s="107"/>
      <c r="AP52" s="112"/>
      <c r="AQ52" s="107"/>
      <c r="AR52" s="107"/>
      <c r="AS52" s="107"/>
      <c r="AT52" s="107"/>
      <c r="AU52" s="114"/>
      <c r="AV52" s="111"/>
      <c r="AW52" s="107">
        <v>0</v>
      </c>
      <c r="AX52" s="117"/>
      <c r="AY52" s="117"/>
      <c r="AZ52" s="117"/>
      <c r="BA52" s="117"/>
      <c r="BB52" s="118"/>
      <c r="BC52" s="114"/>
      <c r="BD52" s="111"/>
      <c r="BE52" s="118"/>
      <c r="BF52" s="118"/>
      <c r="BG52" s="118"/>
      <c r="BH52" s="118"/>
      <c r="BI52" s="142"/>
      <c r="BJ52" s="113"/>
      <c r="BK52" s="113"/>
      <c r="BL52" s="145"/>
      <c r="BM52" s="150"/>
      <c r="BN52" s="150"/>
      <c r="BO52" s="146"/>
      <c r="BP52" s="80"/>
      <c r="BQ52" s="80"/>
      <c r="BR52" s="80"/>
    </row>
    <row r="53" spans="1:70" s="15" customFormat="1" ht="15.75" customHeight="1" x14ac:dyDescent="0.25">
      <c r="A53" s="16" t="s">
        <v>62</v>
      </c>
      <c r="B53" s="109"/>
      <c r="C53" s="109"/>
      <c r="D53" s="113"/>
      <c r="E53" s="113"/>
      <c r="F53" s="113"/>
      <c r="G53" s="113"/>
      <c r="H53" s="113"/>
      <c r="I53" s="113"/>
      <c r="J53" s="113"/>
      <c r="K53" s="107"/>
      <c r="L53" s="109"/>
      <c r="M53" s="113"/>
      <c r="N53" s="113"/>
      <c r="O53" s="113"/>
      <c r="P53" s="107"/>
      <c r="Q53" s="115"/>
      <c r="R53" s="113"/>
      <c r="S53" s="113"/>
      <c r="T53" s="111">
        <v>36</v>
      </c>
      <c r="U53" s="113"/>
      <c r="V53" s="113"/>
      <c r="W53" s="107">
        <f t="shared" si="11"/>
        <v>36</v>
      </c>
      <c r="X53" s="107"/>
      <c r="Y53" s="111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2"/>
      <c r="AL53" s="107"/>
      <c r="AM53" s="107"/>
      <c r="AN53" s="112"/>
      <c r="AO53" s="107"/>
      <c r="AP53" s="112"/>
      <c r="AQ53" s="113"/>
      <c r="AR53" s="113"/>
      <c r="AS53" s="113"/>
      <c r="AT53" s="113"/>
      <c r="AU53" s="114"/>
      <c r="AV53" s="111">
        <v>96</v>
      </c>
      <c r="AW53" s="113">
        <v>96</v>
      </c>
      <c r="AX53" s="117"/>
      <c r="AY53" s="117"/>
      <c r="AZ53" s="117"/>
      <c r="BA53" s="117"/>
      <c r="BB53" s="118"/>
      <c r="BC53" s="114"/>
      <c r="BD53" s="111"/>
      <c r="BE53" s="118"/>
      <c r="BF53" s="118"/>
      <c r="BG53" s="118"/>
      <c r="BH53" s="118"/>
      <c r="BI53" s="142"/>
      <c r="BJ53" s="113"/>
      <c r="BK53" s="113"/>
      <c r="BL53" s="145"/>
      <c r="BM53" s="150"/>
      <c r="BN53" s="150"/>
      <c r="BO53" s="146"/>
      <c r="BP53" s="80"/>
      <c r="BQ53" s="80"/>
      <c r="BR53" s="80"/>
    </row>
    <row r="54" spans="1:70" s="15" customFormat="1" ht="15.75" customHeight="1" x14ac:dyDescent="0.25">
      <c r="A54" s="16" t="s">
        <v>63</v>
      </c>
      <c r="B54" s="109"/>
      <c r="C54" s="109"/>
      <c r="D54" s="113"/>
      <c r="E54" s="113"/>
      <c r="F54" s="113"/>
      <c r="G54" s="113"/>
      <c r="H54" s="113"/>
      <c r="I54" s="113"/>
      <c r="J54" s="113"/>
      <c r="K54" s="107"/>
      <c r="L54" s="109"/>
      <c r="M54" s="113"/>
      <c r="N54" s="113"/>
      <c r="O54" s="113"/>
      <c r="P54" s="107"/>
      <c r="Q54" s="115"/>
      <c r="R54" s="113"/>
      <c r="S54" s="113"/>
      <c r="T54" s="111"/>
      <c r="U54" s="113"/>
      <c r="V54" s="113"/>
      <c r="W54" s="107"/>
      <c r="X54" s="107"/>
      <c r="Y54" s="111">
        <v>181</v>
      </c>
      <c r="Z54" s="113"/>
      <c r="AA54" s="113"/>
      <c r="AB54" s="113"/>
      <c r="AC54" s="113"/>
      <c r="AD54" s="113">
        <v>60</v>
      </c>
      <c r="AE54" s="113">
        <v>121</v>
      </c>
      <c r="AF54" s="113"/>
      <c r="AG54" s="113"/>
      <c r="AH54" s="113"/>
      <c r="AI54" s="113"/>
      <c r="AJ54" s="113"/>
      <c r="AK54" s="112"/>
      <c r="AL54" s="107"/>
      <c r="AM54" s="107"/>
      <c r="AN54" s="112"/>
      <c r="AO54" s="107"/>
      <c r="AP54" s="112"/>
      <c r="AQ54" s="113"/>
      <c r="AR54" s="113"/>
      <c r="AS54" s="113"/>
      <c r="AT54" s="113"/>
      <c r="AU54" s="114"/>
      <c r="AV54" s="111"/>
      <c r="AW54" s="113"/>
      <c r="AX54" s="117"/>
      <c r="AY54" s="117"/>
      <c r="AZ54" s="117"/>
      <c r="BA54" s="117"/>
      <c r="BB54" s="118"/>
      <c r="BC54" s="114"/>
      <c r="BD54" s="111"/>
      <c r="BE54" s="118"/>
      <c r="BF54" s="118"/>
      <c r="BG54" s="118"/>
      <c r="BH54" s="118"/>
      <c r="BI54" s="142"/>
      <c r="BJ54" s="113"/>
      <c r="BK54" s="113"/>
      <c r="BL54" s="145"/>
      <c r="BM54" s="150"/>
      <c r="BN54" s="150"/>
      <c r="BO54" s="146"/>
      <c r="BP54" s="80"/>
      <c r="BQ54" s="80"/>
      <c r="BR54" s="80"/>
    </row>
    <row r="55" spans="1:70" s="15" customFormat="1" ht="15.75" customHeight="1" x14ac:dyDescent="0.25">
      <c r="A55" s="16" t="s">
        <v>128</v>
      </c>
      <c r="B55" s="109"/>
      <c r="C55" s="109"/>
      <c r="D55" s="113"/>
      <c r="E55" s="113"/>
      <c r="F55" s="113"/>
      <c r="G55" s="113"/>
      <c r="H55" s="113"/>
      <c r="I55" s="113"/>
      <c r="J55" s="113"/>
      <c r="K55" s="107"/>
      <c r="L55" s="109"/>
      <c r="M55" s="113"/>
      <c r="N55" s="113"/>
      <c r="O55" s="113"/>
      <c r="P55" s="107"/>
      <c r="Q55" s="115"/>
      <c r="R55" s="113"/>
      <c r="S55" s="113"/>
      <c r="T55" s="111"/>
      <c r="U55" s="113"/>
      <c r="V55" s="113"/>
      <c r="W55" s="107"/>
      <c r="X55" s="107"/>
      <c r="Y55" s="111">
        <v>60</v>
      </c>
      <c r="Z55" s="113"/>
      <c r="AA55" s="113"/>
      <c r="AB55" s="113"/>
      <c r="AC55" s="113"/>
      <c r="AD55" s="113">
        <v>60</v>
      </c>
      <c r="AE55" s="113"/>
      <c r="AF55" s="113"/>
      <c r="AG55" s="113"/>
      <c r="AH55" s="113"/>
      <c r="AI55" s="113"/>
      <c r="AJ55" s="113"/>
      <c r="AK55" s="112"/>
      <c r="AL55" s="107"/>
      <c r="AM55" s="107"/>
      <c r="AN55" s="112"/>
      <c r="AO55" s="107"/>
      <c r="AP55" s="112"/>
      <c r="AQ55" s="113"/>
      <c r="AR55" s="113"/>
      <c r="AS55" s="113"/>
      <c r="AT55" s="113"/>
      <c r="AU55" s="114"/>
      <c r="AV55" s="111"/>
      <c r="AW55" s="113"/>
      <c r="AX55" s="117"/>
      <c r="AY55" s="117"/>
      <c r="AZ55" s="117"/>
      <c r="BA55" s="117"/>
      <c r="BB55" s="118"/>
      <c r="BC55" s="114"/>
      <c r="BD55" s="111"/>
      <c r="BE55" s="118"/>
      <c r="BF55" s="118"/>
      <c r="BG55" s="118"/>
      <c r="BH55" s="118"/>
      <c r="BI55" s="142"/>
      <c r="BJ55" s="113"/>
      <c r="BK55" s="113"/>
      <c r="BL55" s="145"/>
      <c r="BM55" s="150"/>
      <c r="BN55" s="150"/>
      <c r="BO55" s="146"/>
      <c r="BP55" s="80"/>
      <c r="BQ55" s="80"/>
      <c r="BR55" s="80"/>
    </row>
    <row r="56" spans="1:70" s="15" customFormat="1" ht="14.25" customHeight="1" x14ac:dyDescent="0.25">
      <c r="A56" s="190" t="s">
        <v>130</v>
      </c>
      <c r="B56" s="109"/>
      <c r="C56" s="109"/>
      <c r="D56" s="113"/>
      <c r="E56" s="113"/>
      <c r="F56" s="113"/>
      <c r="G56" s="113"/>
      <c r="H56" s="113"/>
      <c r="I56" s="113"/>
      <c r="J56" s="113"/>
      <c r="K56" s="107"/>
      <c r="L56" s="109"/>
      <c r="M56" s="113"/>
      <c r="N56" s="113"/>
      <c r="O56" s="113"/>
      <c r="P56" s="107"/>
      <c r="Q56" s="115"/>
      <c r="R56" s="113"/>
      <c r="S56" s="113"/>
      <c r="T56" s="111"/>
      <c r="U56" s="113"/>
      <c r="V56" s="113"/>
      <c r="W56" s="107"/>
      <c r="X56" s="107"/>
      <c r="Y56" s="111">
        <v>60</v>
      </c>
      <c r="Z56" s="113"/>
      <c r="AA56" s="113"/>
      <c r="AB56" s="113"/>
      <c r="AC56" s="113"/>
      <c r="AD56" s="113">
        <v>60</v>
      </c>
      <c r="AE56" s="113"/>
      <c r="AF56" s="113"/>
      <c r="AG56" s="113"/>
      <c r="AH56" s="113"/>
      <c r="AI56" s="113"/>
      <c r="AJ56" s="113"/>
      <c r="AK56" s="112"/>
      <c r="AL56" s="107"/>
      <c r="AM56" s="107"/>
      <c r="AN56" s="112"/>
      <c r="AO56" s="107"/>
      <c r="AP56" s="112"/>
      <c r="AQ56" s="113"/>
      <c r="AR56" s="113"/>
      <c r="AS56" s="113"/>
      <c r="AT56" s="113"/>
      <c r="AU56" s="114"/>
      <c r="AV56" s="111"/>
      <c r="AW56" s="113"/>
      <c r="AX56" s="117"/>
      <c r="AY56" s="117"/>
      <c r="AZ56" s="117"/>
      <c r="BA56" s="117"/>
      <c r="BB56" s="118"/>
      <c r="BC56" s="114"/>
      <c r="BD56" s="111"/>
      <c r="BE56" s="118"/>
      <c r="BF56" s="118"/>
      <c r="BG56" s="118"/>
      <c r="BH56" s="118"/>
      <c r="BI56" s="142"/>
      <c r="BJ56" s="113"/>
      <c r="BK56" s="113"/>
      <c r="BL56" s="145"/>
      <c r="BM56" s="150"/>
      <c r="BN56" s="150"/>
      <c r="BO56" s="146"/>
      <c r="BP56" s="80"/>
      <c r="BQ56" s="80"/>
      <c r="BR56" s="80"/>
    </row>
    <row r="57" spans="1:70" s="15" customFormat="1" ht="15.75" customHeight="1" x14ac:dyDescent="0.25">
      <c r="A57" s="23" t="s">
        <v>64</v>
      </c>
      <c r="B57" s="109"/>
      <c r="C57" s="109"/>
      <c r="D57" s="113"/>
      <c r="E57" s="113"/>
      <c r="F57" s="113"/>
      <c r="G57" s="113"/>
      <c r="H57" s="113"/>
      <c r="I57" s="113"/>
      <c r="J57" s="113"/>
      <c r="K57" s="107"/>
      <c r="L57" s="109"/>
      <c r="M57" s="113"/>
      <c r="N57" s="113"/>
      <c r="O57" s="113"/>
      <c r="P57" s="107"/>
      <c r="Q57" s="115"/>
      <c r="R57" s="113"/>
      <c r="S57" s="113"/>
      <c r="T57" s="111">
        <v>144</v>
      </c>
      <c r="U57" s="113"/>
      <c r="V57" s="113"/>
      <c r="W57" s="107">
        <f t="shared" si="11"/>
        <v>144</v>
      </c>
      <c r="X57" s="107"/>
      <c r="Y57" s="112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2"/>
      <c r="AL57" s="107"/>
      <c r="AM57" s="107"/>
      <c r="AN57" s="112"/>
      <c r="AO57" s="107"/>
      <c r="AP57" s="112"/>
      <c r="AQ57" s="113"/>
      <c r="AR57" s="113"/>
      <c r="AS57" s="113"/>
      <c r="AT57" s="113"/>
      <c r="AU57" s="114"/>
      <c r="AV57" s="111"/>
      <c r="AW57" s="113"/>
      <c r="AX57" s="117"/>
      <c r="AY57" s="117"/>
      <c r="AZ57" s="117"/>
      <c r="BA57" s="117"/>
      <c r="BB57" s="118"/>
      <c r="BC57" s="114"/>
      <c r="BD57" s="111"/>
      <c r="BE57" s="118"/>
      <c r="BF57" s="118"/>
      <c r="BG57" s="118"/>
      <c r="BH57" s="118"/>
      <c r="BI57" s="142"/>
      <c r="BJ57" s="113"/>
      <c r="BK57" s="113"/>
      <c r="BL57" s="145"/>
      <c r="BM57" s="150"/>
      <c r="BN57" s="150"/>
      <c r="BO57" s="146"/>
      <c r="BP57" s="80"/>
      <c r="BQ57" s="80"/>
      <c r="BR57" s="80"/>
    </row>
    <row r="58" spans="1:70" s="15" customFormat="1" ht="15.75" customHeight="1" x14ac:dyDescent="0.25">
      <c r="A58" s="16" t="s">
        <v>65</v>
      </c>
      <c r="B58" s="109"/>
      <c r="C58" s="109"/>
      <c r="D58" s="113"/>
      <c r="E58" s="113"/>
      <c r="F58" s="113"/>
      <c r="G58" s="113"/>
      <c r="H58" s="113"/>
      <c r="I58" s="113"/>
      <c r="J58" s="113"/>
      <c r="K58" s="107"/>
      <c r="L58" s="109"/>
      <c r="M58" s="113"/>
      <c r="N58" s="113"/>
      <c r="O58" s="113"/>
      <c r="P58" s="107"/>
      <c r="Q58" s="115"/>
      <c r="R58" s="113"/>
      <c r="S58" s="113"/>
      <c r="T58" s="111">
        <v>144</v>
      </c>
      <c r="U58" s="113"/>
      <c r="V58" s="113"/>
      <c r="W58" s="107">
        <f t="shared" si="11"/>
        <v>144</v>
      </c>
      <c r="X58" s="107"/>
      <c r="Y58" s="112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2"/>
      <c r="AL58" s="107"/>
      <c r="AM58" s="107"/>
      <c r="AN58" s="112"/>
      <c r="AO58" s="107"/>
      <c r="AP58" s="112"/>
      <c r="AQ58" s="113"/>
      <c r="AR58" s="113"/>
      <c r="AS58" s="113"/>
      <c r="AT58" s="113"/>
      <c r="AU58" s="114"/>
      <c r="AV58" s="111">
        <v>120</v>
      </c>
      <c r="AW58" s="113">
        <v>120</v>
      </c>
      <c r="AX58" s="117"/>
      <c r="AY58" s="117"/>
      <c r="AZ58" s="117"/>
      <c r="BA58" s="117"/>
      <c r="BB58" s="118"/>
      <c r="BC58" s="114"/>
      <c r="BD58" s="111"/>
      <c r="BE58" s="118"/>
      <c r="BF58" s="118"/>
      <c r="BG58" s="118"/>
      <c r="BH58" s="118"/>
      <c r="BI58" s="142"/>
      <c r="BJ58" s="113"/>
      <c r="BK58" s="113"/>
      <c r="BL58" s="145"/>
      <c r="BM58" s="150"/>
      <c r="BN58" s="150"/>
      <c r="BO58" s="146"/>
      <c r="BP58" s="80"/>
      <c r="BQ58" s="80"/>
      <c r="BR58" s="80"/>
    </row>
    <row r="60" spans="1:70" s="81" customFormat="1" ht="23.25" customHeight="1" thickBot="1" x14ac:dyDescent="0.3">
      <c r="A60" s="69"/>
      <c r="B60" s="70"/>
      <c r="C60" s="72"/>
      <c r="D60" s="71"/>
      <c r="E60" s="71"/>
      <c r="F60" s="71"/>
      <c r="G60" s="71"/>
      <c r="H60" s="71"/>
      <c r="I60" s="71"/>
      <c r="J60" s="73"/>
      <c r="K60" s="73"/>
      <c r="L60" s="74"/>
      <c r="M60" s="75"/>
      <c r="N60" s="75"/>
      <c r="O60" s="75"/>
      <c r="P60" s="75"/>
      <c r="Q60" s="75"/>
      <c r="R60" s="75"/>
      <c r="S60" s="75"/>
      <c r="T60" s="77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6"/>
      <c r="AR60" s="76"/>
      <c r="AS60" s="76"/>
      <c r="AT60" s="76"/>
      <c r="AU60" s="78"/>
      <c r="AV60" s="76"/>
      <c r="AW60" s="75"/>
      <c r="AX60" s="75"/>
      <c r="AY60" s="75"/>
      <c r="AZ60" s="75"/>
      <c r="BA60" s="75"/>
      <c r="BB60" s="75"/>
      <c r="BC60" s="75"/>
      <c r="BD60" s="79"/>
      <c r="BE60" s="79"/>
      <c r="BF60" s="79"/>
      <c r="BG60" s="79"/>
      <c r="BH60" s="79"/>
      <c r="BI60" s="79"/>
      <c r="BJ60" s="75"/>
      <c r="BK60" s="75"/>
      <c r="BL60" s="75"/>
      <c r="BM60" s="75"/>
      <c r="BN60" s="75"/>
      <c r="BO60" s="80"/>
      <c r="BP60" s="80"/>
      <c r="BR60" s="82"/>
    </row>
    <row r="61" spans="1:70" s="81" customFormat="1" ht="21.6" customHeight="1" thickBot="1" x14ac:dyDescent="0.3">
      <c r="A61" s="83"/>
      <c r="B61" s="95">
        <v>314343</v>
      </c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5"/>
      <c r="N61" s="85"/>
      <c r="O61" s="84"/>
      <c r="P61" s="84"/>
      <c r="Q61" s="84"/>
      <c r="R61" s="84"/>
      <c r="S61" s="84"/>
      <c r="T61" s="77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70"/>
      <c r="AV61" s="84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0"/>
      <c r="BP61" s="80"/>
    </row>
    <row r="62" spans="1:70" s="81" customFormat="1" x14ac:dyDescent="0.25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</row>
    <row r="63" spans="1:70" hidden="1" x14ac:dyDescent="0.25">
      <c r="C63" s="30"/>
      <c r="T63" s="33"/>
      <c r="W63" s="27"/>
      <c r="X63" s="27"/>
      <c r="AW63" s="27"/>
      <c r="AX63" s="27"/>
      <c r="AY63" s="27"/>
      <c r="AZ63" s="27"/>
      <c r="BA63" s="27"/>
      <c r="BB63" s="27"/>
      <c r="BC63" s="27"/>
      <c r="BD63" s="24"/>
      <c r="BE63" s="24"/>
      <c r="BF63" s="24"/>
      <c r="BG63" s="24"/>
      <c r="BH63" s="24"/>
      <c r="BI63" s="24"/>
      <c r="BJ63" s="27"/>
      <c r="BK63" s="27"/>
      <c r="BL63" s="27"/>
      <c r="BM63" s="27"/>
      <c r="BN63" s="27"/>
    </row>
    <row r="64" spans="1:70" hidden="1" x14ac:dyDescent="0.25">
      <c r="A64" s="35" t="s">
        <v>66</v>
      </c>
      <c r="B64" s="36" t="e">
        <f>B14+B16+B17+B18+B19+B20+B21+B22+B23+B24+B25+B27+B28+B29+B30+B31+B32+B34+B41+#REF!+#REF!+B42+B43+B44+B33+B46+B50+B48+B49+B12</f>
        <v>#REF!</v>
      </c>
      <c r="C64" s="37">
        <f>C12+C18+C20+C21+C22+C25+C26+C27+C28+C23+C19+C15+C17+C16</f>
        <v>10708</v>
      </c>
      <c r="D64" s="36"/>
      <c r="E64" s="36"/>
      <c r="F64" s="36"/>
      <c r="G64" s="36"/>
      <c r="H64" s="36"/>
      <c r="I64" s="36"/>
      <c r="J64" s="36">
        <f>J12+J18+J20+J21+J22+J25+J26+J27+J28+J23+J19+J15+J17+J16</f>
        <v>0</v>
      </c>
      <c r="K64" s="36">
        <f>K12+K18+K20+K21+K22+K25+K26+K27+K28+K23+K19+K15+K17+K16</f>
        <v>10708</v>
      </c>
      <c r="L64" s="38">
        <f>L12+L18+L21+L22+L25+L26+L27+L28+L23+L19+L15+L17+L16+L20</f>
        <v>5288</v>
      </c>
      <c r="M64" s="38">
        <f>M12+M18+M21+M22+M25+M26+M27+M28+M23+M19+M15+M17+M16+M20</f>
        <v>0</v>
      </c>
      <c r="N64" s="38">
        <f>N12+N18+N21+N22+N25+N26+N27+N28+N23+N19+N15+N17+N16+N20</f>
        <v>0</v>
      </c>
      <c r="O64" s="38">
        <f>O12+O18+O21+O22+O25+O26+O27+O28+O23+O19+O15+O17+O16+O20</f>
        <v>27</v>
      </c>
      <c r="P64" s="38"/>
      <c r="Q64" s="38">
        <f>Q12+Q18+Q21+Q22+Q25+Q26+Q27+Q28+Q23+Q19+Q15+Q17+Q16+Q20</f>
        <v>0</v>
      </c>
      <c r="R64" s="38">
        <f>R12+R18+R21+R22+R25+R26+R27+R28+R23+R19+R15+R17+R16+R20</f>
        <v>0</v>
      </c>
      <c r="S64" s="38">
        <f>S12+S18+S21+S22+S25+S26+S27+S28+S23+S19+S15+S17+S16+S20+S52</f>
        <v>0</v>
      </c>
      <c r="T64" s="38" t="e">
        <f>T12+T18+T21+T22+T25+T26+T27+T28+T23+T19+T15+T17+T16+T20+T52+#REF!+#REF!+#REF!+T53+#REF!+T54+T55+T56+T58+T57</f>
        <v>#REF!</v>
      </c>
      <c r="U64" s="38" t="e">
        <f>U12+U18+U21+U22+U25+U26+U27+U28+U23+U19+U15+U17+U16+U20+U52+#REF!+#REF!+#REF!+U53+#REF!+U54+U55+U56+U58+U57</f>
        <v>#REF!</v>
      </c>
      <c r="V64" s="38" t="e">
        <f>V12+V18+V21+V22+V25+V26+V27+V28+V23+V19+V15+V17+V16+V20+V52+#REF!+#REF!+#REF!+V53+#REF!+V54+V55+V56+V58+V57</f>
        <v>#REF!</v>
      </c>
      <c r="W64" s="38" t="e">
        <f>W12+W18+W21+W22+W25+W26+W27+W28+W23+W19+W15+W17+W16+W20+W52+#REF!+#REF!+#REF!+W53+#REF!+W54+W55+W56+W58+W57</f>
        <v>#REF!</v>
      </c>
      <c r="X64" s="38"/>
      <c r="Y64" s="38" t="e">
        <f>Y12+Y18+Y21+Y22+Y25+Y26+Y27+Y28+Y23+Y19+Y15+Y17+Y16+Y20+Y52+#REF!+#REF!+#REF!+Y53+#REF!+Y54+Y55+Y56+Y58+Y57</f>
        <v>#REF!</v>
      </c>
      <c r="Z64" s="38" t="e">
        <f>Z12+Z18+Z21+Z22+Z25+Z26+Z27+Z28+Z23+Z19+Z15+Z17+Z16+Z20+Z52+#REF!+#REF!+#REF!+Z53+#REF!+Z54+Z55+Z56+Z58+Z57</f>
        <v>#REF!</v>
      </c>
      <c r="AA64" s="38" t="e">
        <f>AA12+AA18+AA21+AA22+AA25+AA26+AA27+AA28+AA23+AA19+AA15+AA17+AA16+AA20+AA52+#REF!+#REF!+#REF!+AA53+#REF!+AA54+AA55+AA56+AA58+AA57</f>
        <v>#REF!</v>
      </c>
      <c r="AB64" s="38" t="e">
        <f>AB12+AB18+AB21+AB22+AB25+AB26+AB27+AB28+AB23+AB19+AB15+AB17+AB16+AB20+AB52+#REF!+#REF!+#REF!+AB53+#REF!+AB54+AB55+AB56+AB58+AB57</f>
        <v>#REF!</v>
      </c>
      <c r="AC64" s="38" t="e">
        <f>AC12+AC18+AC21+AC22+AC25+AC26+AC27+AC28+AC23+AC19+AC15+AC17+AC16+AC20+AC52+#REF!+#REF!+#REF!+AC53+#REF!+AC54+AC55+AC56+AC58+AC57</f>
        <v>#REF!</v>
      </c>
      <c r="AD64" s="38" t="e">
        <f>AD12+AD18+AD21+AD22+AD25+AD26+AD27+AD28+AD23+AD19+AD15+AD17+AD16+AD20+AD52+#REF!+#REF!+#REF!+AD53+#REF!+AD54+AD55+AD56+AD58+AD57</f>
        <v>#REF!</v>
      </c>
      <c r="AE64" s="38" t="e">
        <f>AE12+AE18+AE21+AE22+AE25+AE26+AE27+AE28+AE23+AE19+AE15+AE17+AE16+AE20+AE52+#REF!+#REF!+#REF!+AE53+#REF!+AE54+AE55+AE56+AE58+AE57</f>
        <v>#REF!</v>
      </c>
      <c r="AF64" s="38" t="e">
        <f>AF12+AF18+AF21+AF22+AF25+AF26+AF27+AF28+AF23+AF19+AF15+AF17+AF16+AF20+AF52+#REF!+#REF!+#REF!+AF53+#REF!+AF54+AF55+AF56+AF58+AF57</f>
        <v>#REF!</v>
      </c>
      <c r="AG64" s="38" t="e">
        <f>AG12+AG18+AG21+AG22+AG25+AG26+AG27+AG28+AG23+AG19+AG15+AG17+AG16+AG20+AG52+#REF!+#REF!+#REF!+AG53+#REF!+AG54+AG55+AG56+AG58+AG57</f>
        <v>#REF!</v>
      </c>
      <c r="AH64" s="38"/>
      <c r="AI64" s="38" t="e">
        <f>AI12+AI18+AI21+AI22+AI25+AI26+AI27+AI28+AI23+AI19+AI15+AI17+AI16+AI20+AI52+#REF!+#REF!+#REF!+AI53+#REF!+AI54+AI55+AI56+AI58+AI57</f>
        <v>#REF!</v>
      </c>
      <c r="AJ64" s="38" t="e">
        <f>AJ12+AJ18+AJ21+AJ22+AJ25+AJ26+AJ27+AJ28+AJ23+AJ19+AJ15+AJ17+AJ16+AJ20+AJ52+#REF!+#REF!+#REF!+AJ53+#REF!+AJ54+AJ55+AJ56+AJ58+AJ57</f>
        <v>#REF!</v>
      </c>
      <c r="AK64" s="38" t="e">
        <f>AK12+AK18+AK21+AK22+AK25+AK26+AK27+AK28+AK23+AK19+AK15+AK17+AK16+AK20+AK52+#REF!+#REF!+#REF!+AK53+#REF!+AK54+AK55+AK56+AK58+AK57</f>
        <v>#REF!</v>
      </c>
      <c r="AL64" s="38" t="e">
        <f>AL12+AL18+AL21+AL22+AL25+AL26+AL27+AL28+AL23+AL19+AL15+AL17+AL16+AL20+AL52+#REF!+#REF!+#REF!+AL53+#REF!+AL54+AL55+AL56+AL58+AL57</f>
        <v>#REF!</v>
      </c>
      <c r="AM64" s="38" t="e">
        <f>AM12+AM18+AM21+AM22+AM25+AM26+AM27+AM28+AM23+AM19+AM15+AM17+AM16+AM20+AM52+#REF!+#REF!+#REF!+AM53+#REF!+AM54+AM55+AM56+AM58+AM57</f>
        <v>#REF!</v>
      </c>
      <c r="AN64" s="38" t="e">
        <f>AN12+AN18+AN21+AN22+AN25+AN26+AN27+AN28+AN23+AN19+AN15+AN17+AN16+AN20+AN52+#REF!+#REF!+#REF!+AN53+#REF!+AN54+AN55+AN56+AN58+AN57</f>
        <v>#REF!</v>
      </c>
      <c r="AO64" s="38" t="e">
        <f>AO12+AO18+AO21+AO22+AO25+AO26+AO27+AO28+AO23+AO19+AO15+AO17+AO16+AO20+AO52+#REF!+#REF!+#REF!+AO53+#REF!+AO54+AO55+AO56+AO58+AO57</f>
        <v>#REF!</v>
      </c>
      <c r="AP64" s="38" t="e">
        <f>AP12+AP18+AP21+AP22+AP25+AP26+AP27+AP28+AP23+AP19+AP15+AP17+AP16+AP20+AP52+#REF!+#REF!+#REF!+AP53+#REF!+AP54+AP55+AP56+AP58+AP57</f>
        <v>#REF!</v>
      </c>
      <c r="AQ64" s="38" t="e">
        <f>AQ12+AQ18+AQ21+AQ22+AQ25+AQ26+AQ27+AQ28+AQ23+AQ19+AQ15+AQ17+AQ16+AQ20+AQ52+#REF!+#REF!+#REF!+AQ53+#REF!+AQ54+AQ55+AQ56+AQ58+AQ57</f>
        <v>#REF!</v>
      </c>
      <c r="AR64" s="38" t="e">
        <f>AR12+AR18+AR21+AR22+AR25+AR26+AR27+AR28+AR23+AR19+AR15+AR17+AR16+AR20+AR52+#REF!+#REF!+#REF!+AR53+#REF!+AR54+AR55+AR56+AR58+AR57</f>
        <v>#REF!</v>
      </c>
      <c r="AS64" s="38" t="e">
        <f>AS12+AS18+AS21+AS22+AS25+AS26+AS27+AS28+AS23+AS19+AS15+AS17+AS16+AS20+AS52+#REF!+#REF!+#REF!+AS53+#REF!+AS54+AS55+AS56+AS58+AS57</f>
        <v>#REF!</v>
      </c>
      <c r="AT64" s="38" t="e">
        <f>AT12+AT18+AT21+AT22+AT25+AT26+AT27+AT28+AT23+AT19+AT15+AT17+AT16+AT20+AT52+#REF!+#REF!+#REF!+AT53+#REF!+AT54+AT55+AT56+AT58+AT57</f>
        <v>#REF!</v>
      </c>
      <c r="AU64" s="38" t="e">
        <f>AU12+AU18+AU21+AU22+AU25+AU26+AU27+AU28+AU23+AU19+AU15+AU17+AU16+AU20+AU52+#REF!+#REF!+#REF!+AU53+#REF!+AU54+AU55+AU56+AU58+AU57</f>
        <v>#REF!</v>
      </c>
      <c r="AV64" s="38" t="e">
        <f>AV12+AV18+AV21+AV22+AV25+AV26+AV27+AV28+AV23+AV19+AV15+AV17+AV16+AV20+AV52+#REF!+#REF!+#REF!+AV53+#REF!+AV54+AV55+AV56+AV58+AV57</f>
        <v>#REF!</v>
      </c>
      <c r="AW64" s="38" t="e">
        <f>AW12+AW18+AW21+AW22+AW25+AW26+AW27+AW28+AW23+AW19+AW15+AW17+AW16+AW20+AW52+#REF!+#REF!+#REF!+AW53+#REF!+AW54+AW55+AW56+AW58+AW57</f>
        <v>#REF!</v>
      </c>
      <c r="AX64" s="38" t="e">
        <f>AX12+AX18+AX21+AX22+AX25+AX26+AX27+AX28+AX23+AX19+AX15+AX17+AX16+AX20+AX52+#REF!+#REF!+#REF!+AX53+#REF!+AX54+AX55+AX56+AX58+AX57</f>
        <v>#REF!</v>
      </c>
      <c r="AY64" s="38" t="e">
        <f>AY12+AY18+AY21+AY22+AY25+AY26+AY27+AY28+AY23+AY19+AY15+AY17+AY16+AY20+AY52+#REF!+#REF!+#REF!+AY53+#REF!+AY54+AY55+AY56+AY58+AY57</f>
        <v>#REF!</v>
      </c>
      <c r="AZ64" s="38" t="e">
        <f>AZ12+AZ18+AZ21+AZ22+AZ25+AZ26+AZ27+AZ28+AZ23+AZ19+AZ15+AZ17+AZ16+AZ20+AZ52+#REF!+#REF!+#REF!+AZ53+#REF!+AZ54+AZ55+AZ56+AZ58+AZ57</f>
        <v>#REF!</v>
      </c>
      <c r="BA64" s="38" t="e">
        <f>BA12+BA18+BA21+BA22+BA25+BA26+BA27+BA28+BA23+BA19+BA15+BA17+BA16+BA20+BA52+#REF!+#REF!+#REF!+BA53+#REF!+BA54+BA55+BA56+BA58+BA57</f>
        <v>#REF!</v>
      </c>
      <c r="BB64" s="38" t="e">
        <f>BB12+BB18+BB21+BB22+BB25+BB26+BB27+BB28+BB23+BB19+BB15+BB17+BB16+BB20+BB52+#REF!+#REF!+#REF!+BB53+#REF!+BB54+BB55+BB56+BB58+BB57</f>
        <v>#REF!</v>
      </c>
      <c r="BC64" s="38"/>
      <c r="BD64" s="38" t="e">
        <f>BD12+BD18+BD21+BD22+BD25+BD26+BD27+BD28+BD23+BD19+BD15+BD17+BD16+BD20+BD52+#REF!+#REF!+#REF!+BD53+#REF!+BD54+BD55+BD56+BD58+BD57</f>
        <v>#REF!</v>
      </c>
      <c r="BE64" s="38"/>
      <c r="BF64" s="38"/>
      <c r="BG64" s="38"/>
      <c r="BH64" s="38"/>
      <c r="BI64" s="38"/>
      <c r="BJ64" s="38" t="e">
        <f>BJ12+BJ18+BJ21+BJ22+BJ25+BJ26+BJ27+BJ28+BJ23+BJ19+BJ15+BJ17+BJ16+BJ20+BJ52+#REF!+#REF!+#REF!+BJ53+#REF!+BJ54+BJ55+BJ56+BJ58+BJ57</f>
        <v>#REF!</v>
      </c>
      <c r="BK64" s="38" t="e">
        <f>BK12+BK18+BK21+BK22+BK25+BK26+BK27+BK28+BK23+BK19+BK15+BK17+BK16+BK20+BK52+#REF!+#REF!+#REF!+BK53+#REF!+BK54+BK55+BK56+BK58+BK57</f>
        <v>#REF!</v>
      </c>
      <c r="BL64" s="121" t="e">
        <f>BL12+BL18+BL21+BL22+BL25+BL26+BL27+BL28+BL23+BL19+BL15+BL17+BL16+BL20+BL52+#REF!+#REF!+#REF!+BL53+#REF!+BL54+BL55+BL56+BL58+BL57</f>
        <v>#REF!</v>
      </c>
      <c r="BM64" s="136"/>
      <c r="BN64" s="136"/>
    </row>
    <row r="65" spans="1:70" hidden="1" x14ac:dyDescent="0.25">
      <c r="A65" s="39" t="s">
        <v>67</v>
      </c>
      <c r="B65" s="22" t="e">
        <f>B15+B26+B36+B37+B39+B40+#REF!+B45+B47+B13+B35</f>
        <v>#REF!</v>
      </c>
      <c r="C65" s="40" t="e">
        <f>#REF!+C38+C43+C34+C39+C45+C37+C13+C14+C24+(C33-#REF!)+(C36-#REF!)+C35+C49+C51+C48</f>
        <v>#REF!</v>
      </c>
      <c r="D65" s="41"/>
      <c r="E65" s="41"/>
      <c r="F65" s="41"/>
      <c r="G65" s="41"/>
      <c r="H65" s="41"/>
      <c r="I65" s="41"/>
      <c r="J65" s="41" t="e">
        <f>#REF!+J38+J43+J34+J39+J45+J37+J13+J14+J24+J33+J36+J35</f>
        <v>#REF!</v>
      </c>
      <c r="K65" s="41" t="e">
        <f>#REF!+K38+K43+K34+K39+K45+K37+K13+K14+K24+K33+K36+K35</f>
        <v>#REF!</v>
      </c>
      <c r="L65" s="42" t="e">
        <f>L29+L46+#REF!+L43+L34+L39+L45+L37+L38+L13+L14+L24+L33+L36+L35+L50+L51+L42+L44+L48</f>
        <v>#REF!</v>
      </c>
      <c r="M65" s="42" t="e">
        <f>M29+M46+#REF!+M43+M34+M39+M45+M37+M38+M13+M14+M24+M33+M36+M35+M50+M51+M42+M44+M48</f>
        <v>#REF!</v>
      </c>
      <c r="N65" s="42" t="e">
        <f>N29+N46+#REF!+N43+N34+N39+N45+N37+N38+N13+N14+N24+N33+N36+N35+N50+N51+N42+N44+N48</f>
        <v>#REF!</v>
      </c>
      <c r="O65" s="42" t="e">
        <f>O29+O46+#REF!+O43+O34+O39+O45+O37+O38+O13+O14+O24+O33+O36+O35+O50+O51+O42+O44+O48</f>
        <v>#REF!</v>
      </c>
      <c r="P65" s="42"/>
      <c r="Q65" s="42" t="e">
        <f>Q29+Q46+#REF!+Q43+Q34+Q39+Q45+Q37+Q38+Q13+Q14+Q24+Q33+Q36+Q35+Q50+Q51+Q42+Q44+Q48+Q41</f>
        <v>#REF!</v>
      </c>
      <c r="R65" s="42" t="e">
        <f>R29+R46+#REF!+R43+R34+R39+R45+R37+R38+R13+R14+R24+R33+R36+R35+R50+R51+R42+R44+R48+R41</f>
        <v>#REF!</v>
      </c>
      <c r="S65" s="42" t="e">
        <f>S29+S46+#REF!+S43+S34+S39+S45+S37+S38+S13+S14+S24+S33+S36+S35+S50+S51+S42+S44+S48+S41</f>
        <v>#REF!</v>
      </c>
      <c r="T65" s="42" t="e">
        <f>T29+T46+#REF!+T43+T34+T39+T45+T37+T38+T13+T14+T24+T33+T36+T35+T50+T51+T42+T44+T48+T30+T32+T41+T47+T40</f>
        <v>#REF!</v>
      </c>
      <c r="U65" s="42" t="e">
        <f>U29+U46+#REF!+U43+U34+U39+U45+U37+U38+U13+U14+U24+U33+U36+U35+U50+U51+U42+U44+U48+U30+U32+U41+U47+U40</f>
        <v>#REF!</v>
      </c>
      <c r="V65" s="42" t="e">
        <f>V29+V46+#REF!+V43+V34+V39+V45+V37+V38+V13+V14+V24+V33+V36+V35+V50+V51+V42+V44+V48+V30+V32+V41+V47+V40</f>
        <v>#REF!</v>
      </c>
      <c r="W65" s="42" t="e">
        <f>W29+W46+#REF!+W43+W34+W39+W45+W37+W38+W13+W14+W24+W33+W36+W35+W50+W51+W42+W44+W48+W30+W32+W41+W47+W40</f>
        <v>#REF!</v>
      </c>
      <c r="X65" s="42"/>
      <c r="Y65" s="42" t="e">
        <f>Y29+Y46+#REF!+Y43+Y34+Y39+Y45+Y37+Y38+Y13+Y14+Y24+Y33+Y36+Y35+Y50+Y51+Y42+Y44+Y48+Y30+Y32+Y41+Y47+Y40</f>
        <v>#REF!</v>
      </c>
      <c r="Z65" s="42" t="e">
        <f>Z29+Z46+#REF!+Z43+Z34+Z39+Z45+Z37+Z38+Z13+Z14+Z24+Z33+Z36+Z35+Z50+Z51+Z42+Z44+Z48+Z30+Z32+Z41+Z47+Z40</f>
        <v>#REF!</v>
      </c>
      <c r="AA65" s="42" t="e">
        <f>AA29+AA46+#REF!+AA43+AA34+AA39+AA45+AA37+AA38+AA13+AA14+AA24+AA33+AA36+AA35+AA50+AA51+AA42+AA44+AA48+AA30+AA32+AA41+AA47+AA40</f>
        <v>#REF!</v>
      </c>
      <c r="AB65" s="42" t="e">
        <f>AB29+AB46+#REF!+AB43+AB34+AB39+AB45+AB37+AB38+AB13+AB14+AB24+AB33+AB36+AB35+AB50+AB51+AB42+AB44+AB48+AB30+AB32+AB41+AB47+AB40</f>
        <v>#REF!</v>
      </c>
      <c r="AC65" s="42" t="e">
        <f>AC29+AC46+#REF!+AC43+AC34+AC39+AC45+AC37+AC38+AC13+AC14+AC24+AC33+AC36+AC35+AC50+AC51+AC42+AC44+AC48+AC30+AC32+AC41+AC47+AC40</f>
        <v>#REF!</v>
      </c>
      <c r="AD65" s="42" t="e">
        <f>AD29+AD46+#REF!+AD43+AD34+AD39+AD45+AD37+AD38+AD13+AD14+AD24+AD33+AD36+AD35+AD50+AD51+AD42+AD44+AD48+AD30+AD32+AD41+AD47+AD40</f>
        <v>#REF!</v>
      </c>
      <c r="AE65" s="42" t="e">
        <f>AE29+AE46+#REF!+AE43+AE34+AE39+AE45+AE37+AE38+AE13+AE14+AE24+AE33+AE36+AE35+AE50+AE51+AE42+AE44+AE48+AE30+AE32+AE41+AE47+AE40</f>
        <v>#REF!</v>
      </c>
      <c r="AF65" s="42" t="e">
        <f>AF29+AF46+#REF!+AF43+AF34+AF39+AF45+AF37+AF38+AF13+AF14+AF24+AF33+AF36+AF35+AF50+AF51+AF42+AF44+AF48+AF30+AF32+AF41+AF47+AF40</f>
        <v>#REF!</v>
      </c>
      <c r="AG65" s="42" t="e">
        <f>AG29+AG46+#REF!+AG43+AG34+AG39+AG45+AG37+AG38+AG13+AG14+AG24+AG33+AG36+AG35+AG50+AG51+AG42+AG44+AG48+AG30+AG32+AG41+AG47+AG40</f>
        <v>#REF!</v>
      </c>
      <c r="AH65" s="42"/>
      <c r="AI65" s="42" t="e">
        <f>AI29+AI46+#REF!+AI43+AI34+AI39+AI45+AI37+AI38+AI13+AI14+AI24+AI33+AI36+AI35+AI50+AI51+AI42+AI44+AI48+AI30+AI32+AI41+AI47+AI40</f>
        <v>#REF!</v>
      </c>
      <c r="AJ65" s="42" t="e">
        <f>AJ29+AJ46+#REF!+AJ43+AJ34+AJ39+AJ45+AJ37+AJ38+AJ13+AJ14+AJ24+AJ33+AJ36+AJ35+AJ50+AJ51+AJ42+AJ44+AJ48+AJ30+AJ32+AJ41+AJ47+AJ40</f>
        <v>#REF!</v>
      </c>
      <c r="AK65" s="42" t="e">
        <f>AK29+AK46+#REF!+AK43+AK34+AK39+AK45+AK37+AK38+AK13+AK14+AK24+AK33+AK36+AK35+AK50+AK51+AK42+AK44+AK48+AK30+AK32+AK41+AK47+AK40</f>
        <v>#REF!</v>
      </c>
      <c r="AL65" s="42" t="e">
        <f>AL29+AL46+#REF!+AL43+AL34+AL39+AL45+AL37+AL38+AL13+AL14+AL24+AL33+AL36+AL35+AL50+AL51+AL42+AL44+AL48+AL30+AL32+AL41+AL47+AL40</f>
        <v>#REF!</v>
      </c>
      <c r="AM65" s="42" t="e">
        <f>AM29+AM46+#REF!+AM43+AM34+AM39+AM45+AM37+AM38+AM13+AM14+AM24+AM33+AM36+AM35+AM50+AM51+AM42+AM44+AM48+AM30+AM32+AM41+AM47+AM40</f>
        <v>#REF!</v>
      </c>
      <c r="AN65" s="42" t="e">
        <f>AN29+AN46+#REF!+AN43+AN34+AN39+AN45+AN37+AN38+AN13+AN14+AN24+AN33+AN36+AN35+AN50+AN51+AN42+AN44+AN48+AN30+AN32+AN41+AN47+AN40</f>
        <v>#REF!</v>
      </c>
      <c r="AO65" s="42" t="e">
        <f>AO29+AO46+#REF!+AO43+AO34+AO39+AO45+AO37+AO38+AO13+AO14+AO24+AO33+AO36+AO35+AO50+AO51+AO42+AO44+AO48+AO30+AO32+AO41+AO47+AO40</f>
        <v>#REF!</v>
      </c>
      <c r="AP65" s="42" t="e">
        <f>AP29+AP46+#REF!+AP43+AP34+AP39+AP45+AP37+AP38+AP13+AP14+AP24+AP33+AP36+AP35+AP50+AP51+AP42+AP44+AP48+AP30+AP32+AP41+AP47+AP40</f>
        <v>#REF!</v>
      </c>
      <c r="AQ65" s="42" t="e">
        <f>AQ29+AQ46+#REF!+AQ43+AQ34+AQ39+AQ45+AQ37+AQ38+AQ13+AQ14+AQ24+AQ33+AQ36+AQ35+AQ50+AQ51+AQ42+AQ44+AQ48+AQ30+AQ32+AQ41+AQ47+AQ40</f>
        <v>#REF!</v>
      </c>
      <c r="AR65" s="42" t="e">
        <f>AR29+AR46+#REF!+AR43+AR34+AR39+AR45+AR37+AR38+AR13+AR14+AR24+AR33+AR36+AR35+AR50+AR51+AR42+AR44+AR48+AR30+AR32+AR41+AR47+AR40</f>
        <v>#REF!</v>
      </c>
      <c r="AS65" s="42" t="e">
        <f>AS29+AS46+#REF!+AS43+AS34+AS39+AS45+AS37+AS38+AS13+AS14+AS24+AS33+AS36+AS35+AS50+AS51+AS42+AS44+AS48+AS30+AS32+AS41+AS47+AS40</f>
        <v>#REF!</v>
      </c>
      <c r="AT65" s="42" t="e">
        <f>AT29+AT46+#REF!+AT43+AT34+AT39+AT45+AT37+AT38+AT13+AT14+AT24+AT33+AT36+AT35+AT50+AT51+AT42+AT44+AT48+AT30+AT32+AT41+AT47+AT40</f>
        <v>#REF!</v>
      </c>
      <c r="AU65" s="42" t="e">
        <f>AU29+AU46+#REF!+AU43+AU34+AU39+AU45+AU37+AU38+AU13+AU14+AU24+AU33+AU36+AU35+AU50+AU51+AU42+AU44+AU48+AU30+AU32+AU41+AU47+AU40</f>
        <v>#REF!</v>
      </c>
      <c r="AV65" s="42" t="e">
        <f>AV29+AV46+#REF!+AV43+AV34+AV39+AV45+AV37+AV38+AV13+AV14+AV24+AV33+AV36+AV35+AV50+AV51+AV42+AV44+AV48+AV30+AV32+AV41+AV47+AV40</f>
        <v>#REF!</v>
      </c>
      <c r="AW65" s="42" t="e">
        <f>AW29+AW46+#REF!+AW43+AW34+AW39+AW45+AW37+AW38+AW13+AW14+AW24+AW33+AW36+AW35+AW50+AW51+AW42+AW44+AW48+AW30+AW32+AW41+AW47+AW40</f>
        <v>#REF!</v>
      </c>
      <c r="AX65" s="42" t="e">
        <f>AX29+AX46+#REF!+AX43+AX34+AX39+AX45+AX37+AX38+AX13+AX14+AX24+AX33+AX36+AX35+AX50+AX51+AX42+AX44+AX48+AX30+AX32+AX41+AX47+AX40</f>
        <v>#REF!</v>
      </c>
      <c r="AY65" s="42" t="e">
        <f>AY29+AY46+#REF!+AY43+AY34+AY39+AY45+AY37+AY38+AY13+AY14+AY24+AY33+AY36+AY35+AY50+AY51+AY42+AY44+AY48+AY30+AY32+AY41+AY47+AY40</f>
        <v>#REF!</v>
      </c>
      <c r="AZ65" s="42" t="e">
        <f>AZ29+AZ46+#REF!+AZ43+AZ34+AZ39+AZ45+AZ37+AZ38+AZ13+AZ14+AZ24+AZ33+AZ36+AZ35+AZ50+AZ51+AZ42+AZ44+AZ48+AZ30+AZ32+AZ41+AZ47+AZ40</f>
        <v>#REF!</v>
      </c>
      <c r="BA65" s="42" t="e">
        <f>BA29+BA46+#REF!+BA43+BA34+BA39+BA45+BA37+BA38+BA13+BA14+BA24+BA33+BA36+BA35+BA50+BA51+BA42+BA44+BA48+BA30+BA32+BA41+BA47+BA40</f>
        <v>#REF!</v>
      </c>
      <c r="BB65" s="42" t="e">
        <f>BB29+BB46+#REF!+BB43+BB34+BB39+BB45+BB37+BB38+BB13+BB14+BB24+BB33+BB36+BB35+BB50+BB51+BB42+BB44+BB48+BB30+BB32+BB41+BB47+BB40</f>
        <v>#REF!</v>
      </c>
      <c r="BC65" s="42"/>
      <c r="BD65" s="42" t="e">
        <f>BD29+BD46+#REF!+BD43+BD34+BD39+BD45+BD37+BD38+BD13+BD14+BD24+BD33+BD36+BD35+BD50+BD51+BD42+BD44+BD48+BD30+BD32+BD41+BD47+BD40</f>
        <v>#REF!</v>
      </c>
      <c r="BE65" s="42"/>
      <c r="BF65" s="42"/>
      <c r="BG65" s="42"/>
      <c r="BH65" s="42"/>
      <c r="BI65" s="42"/>
      <c r="BJ65" s="42" t="e">
        <f>BJ29+BJ46+#REF!+BJ43+BJ34+BJ39+BJ45+BJ37+BJ38+BJ13+BJ14+BJ24+BJ33+BJ36+BJ35+BJ50+BJ51+BJ42+BJ44+BJ48+BJ30+BJ32+BJ41+BJ47+BJ40</f>
        <v>#REF!</v>
      </c>
      <c r="BK65" s="42" t="e">
        <f>BK29+BK46+#REF!+BK43+BK34+BK39+BK45+BK37+BK38+BK13+BK14+BK24+BK33+BK36+BK35+BK50+BK51+BK42+BK44+BK48+BK30+BK32+BK41+BK47+BK40</f>
        <v>#REF!</v>
      </c>
      <c r="BL65" s="122" t="e">
        <f>BL29+BL46+#REF!+BL43+BL34+BL39+BL45+BL37+BL38+BL13+BL14+BL24+BL33+BL36+BL35+BL50+BL51+BL42+BL44+BL48+BL30+BL32+BL41+BL47+BL40</f>
        <v>#REF!</v>
      </c>
      <c r="BM65" s="136"/>
      <c r="BN65" s="136"/>
    </row>
    <row r="66" spans="1:70" hidden="1" x14ac:dyDescent="0.25">
      <c r="A66" s="39" t="s">
        <v>68</v>
      </c>
      <c r="B66" s="22" t="e">
        <f>B38+#REF!</f>
        <v>#REF!</v>
      </c>
      <c r="C66" s="40" t="e">
        <f>#REF!+#REF!</f>
        <v>#REF!</v>
      </c>
      <c r="D66" s="41"/>
      <c r="E66" s="41"/>
      <c r="F66" s="41"/>
      <c r="G66" s="41"/>
      <c r="H66" s="41"/>
      <c r="I66" s="41"/>
      <c r="J66" s="41">
        <v>0</v>
      </c>
      <c r="K66" s="41">
        <f>K33+K36</f>
        <v>24265</v>
      </c>
      <c r="L66" s="43" t="e">
        <f>#REF!+#REF!</f>
        <v>#REF!</v>
      </c>
      <c r="M66" s="41"/>
      <c r="N66" s="41" t="e">
        <f>#REF!+#REF!</f>
        <v>#REF!</v>
      </c>
      <c r="O66" s="41" t="e">
        <f>#REF!</f>
        <v>#REF!</v>
      </c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123"/>
      <c r="BM66" s="70"/>
      <c r="BN66" s="70"/>
    </row>
    <row r="67" spans="1:70" ht="15.75" hidden="1" thickBot="1" x14ac:dyDescent="0.3">
      <c r="A67" s="44" t="s">
        <v>69</v>
      </c>
      <c r="B67" s="45" t="e">
        <f>SUM(B64:B66)</f>
        <v>#REF!</v>
      </c>
      <c r="C67" s="46" t="e">
        <f t="shared" ref="C67:BA67" si="13">SUM(C64:C66)</f>
        <v>#REF!</v>
      </c>
      <c r="D67" s="45"/>
      <c r="E67" s="45"/>
      <c r="F67" s="45"/>
      <c r="G67" s="45"/>
      <c r="H67" s="45"/>
      <c r="I67" s="45"/>
      <c r="J67" s="45" t="e">
        <f t="shared" si="13"/>
        <v>#REF!</v>
      </c>
      <c r="K67" s="45" t="e">
        <f t="shared" si="13"/>
        <v>#REF!</v>
      </c>
      <c r="L67" s="45" t="e">
        <f t="shared" si="13"/>
        <v>#REF!</v>
      </c>
      <c r="M67" s="45" t="e">
        <f t="shared" si="13"/>
        <v>#REF!</v>
      </c>
      <c r="N67" s="45" t="e">
        <f t="shared" si="13"/>
        <v>#REF!</v>
      </c>
      <c r="O67" s="45" t="e">
        <f t="shared" si="13"/>
        <v>#REF!</v>
      </c>
      <c r="P67" s="45"/>
      <c r="Q67" s="45" t="e">
        <f t="shared" si="13"/>
        <v>#REF!</v>
      </c>
      <c r="R67" s="45" t="e">
        <f t="shared" si="13"/>
        <v>#REF!</v>
      </c>
      <c r="S67" s="45" t="e">
        <f t="shared" si="13"/>
        <v>#REF!</v>
      </c>
      <c r="T67" s="45" t="e">
        <f t="shared" si="13"/>
        <v>#REF!</v>
      </c>
      <c r="U67" s="45" t="e">
        <f t="shared" si="13"/>
        <v>#REF!</v>
      </c>
      <c r="V67" s="45" t="e">
        <f t="shared" si="13"/>
        <v>#REF!</v>
      </c>
      <c r="W67" s="45" t="e">
        <f t="shared" si="13"/>
        <v>#REF!</v>
      </c>
      <c r="X67" s="45"/>
      <c r="Y67" s="45" t="e">
        <f t="shared" si="13"/>
        <v>#REF!</v>
      </c>
      <c r="Z67" s="45" t="e">
        <f t="shared" si="13"/>
        <v>#REF!</v>
      </c>
      <c r="AA67" s="45" t="e">
        <f t="shared" si="13"/>
        <v>#REF!</v>
      </c>
      <c r="AB67" s="45" t="e">
        <f t="shared" si="13"/>
        <v>#REF!</v>
      </c>
      <c r="AC67" s="45" t="e">
        <f t="shared" si="13"/>
        <v>#REF!</v>
      </c>
      <c r="AD67" s="45" t="e">
        <f t="shared" si="13"/>
        <v>#REF!</v>
      </c>
      <c r="AE67" s="45" t="e">
        <f t="shared" si="13"/>
        <v>#REF!</v>
      </c>
      <c r="AF67" s="45" t="e">
        <f t="shared" si="13"/>
        <v>#REF!</v>
      </c>
      <c r="AG67" s="45" t="e">
        <f t="shared" si="13"/>
        <v>#REF!</v>
      </c>
      <c r="AH67" s="45"/>
      <c r="AI67" s="45" t="e">
        <f t="shared" si="13"/>
        <v>#REF!</v>
      </c>
      <c r="AJ67" s="45" t="e">
        <f t="shared" si="13"/>
        <v>#REF!</v>
      </c>
      <c r="AK67" s="45" t="e">
        <f t="shared" si="13"/>
        <v>#REF!</v>
      </c>
      <c r="AL67" s="45" t="e">
        <f t="shared" si="13"/>
        <v>#REF!</v>
      </c>
      <c r="AM67" s="45" t="e">
        <f t="shared" si="13"/>
        <v>#REF!</v>
      </c>
      <c r="AN67" s="45" t="e">
        <f t="shared" si="13"/>
        <v>#REF!</v>
      </c>
      <c r="AO67" s="45" t="e">
        <f t="shared" si="13"/>
        <v>#REF!</v>
      </c>
      <c r="AP67" s="45" t="e">
        <f t="shared" si="13"/>
        <v>#REF!</v>
      </c>
      <c r="AQ67" s="45" t="e">
        <f t="shared" si="13"/>
        <v>#REF!</v>
      </c>
      <c r="AR67" s="45" t="e">
        <f t="shared" si="13"/>
        <v>#REF!</v>
      </c>
      <c r="AS67" s="45" t="e">
        <f t="shared" si="13"/>
        <v>#REF!</v>
      </c>
      <c r="AT67" s="45" t="e">
        <f t="shared" si="13"/>
        <v>#REF!</v>
      </c>
      <c r="AU67" s="45" t="e">
        <f t="shared" si="13"/>
        <v>#REF!</v>
      </c>
      <c r="AV67" s="45" t="e">
        <f t="shared" si="13"/>
        <v>#REF!</v>
      </c>
      <c r="AW67" s="45" t="e">
        <f t="shared" si="13"/>
        <v>#REF!</v>
      </c>
      <c r="AX67" s="45" t="e">
        <f t="shared" si="13"/>
        <v>#REF!</v>
      </c>
      <c r="AY67" s="45" t="e">
        <f t="shared" si="13"/>
        <v>#REF!</v>
      </c>
      <c r="AZ67" s="45" t="e">
        <f t="shared" si="13"/>
        <v>#REF!</v>
      </c>
      <c r="BA67" s="45" t="e">
        <f t="shared" si="13"/>
        <v>#REF!</v>
      </c>
      <c r="BB67" s="45" t="e">
        <f t="shared" ref="BB67:BL67" si="14">SUM(BB64:BB66)</f>
        <v>#REF!</v>
      </c>
      <c r="BC67" s="45"/>
      <c r="BD67" s="45" t="e">
        <f t="shared" si="14"/>
        <v>#REF!</v>
      </c>
      <c r="BE67" s="45"/>
      <c r="BF67" s="45"/>
      <c r="BG67" s="45"/>
      <c r="BH67" s="45"/>
      <c r="BI67" s="45"/>
      <c r="BJ67" s="45" t="e">
        <f t="shared" si="14"/>
        <v>#REF!</v>
      </c>
      <c r="BK67" s="45" t="e">
        <f t="shared" si="14"/>
        <v>#REF!</v>
      </c>
      <c r="BL67" s="124" t="e">
        <f t="shared" si="14"/>
        <v>#REF!</v>
      </c>
      <c r="BM67" s="70"/>
      <c r="BN67" s="70"/>
    </row>
    <row r="68" spans="1:70" hidden="1" x14ac:dyDescent="0.25">
      <c r="B68" s="47" t="e">
        <f>B11-B67</f>
        <v>#REF!</v>
      </c>
      <c r="C68" s="49" t="e">
        <f>C11-C67</f>
        <v>#REF!</v>
      </c>
      <c r="D68" s="48"/>
      <c r="E68" s="48"/>
      <c r="F68" s="48"/>
      <c r="G68" s="48"/>
      <c r="H68" s="48"/>
      <c r="I68" s="48"/>
      <c r="J68" s="48" t="e">
        <f>J11-J67</f>
        <v>#REF!</v>
      </c>
      <c r="K68" s="48" t="e">
        <f>K11-K67</f>
        <v>#REF!</v>
      </c>
      <c r="L68" s="50" t="e">
        <f>L11-L67</f>
        <v>#REF!</v>
      </c>
      <c r="M68" s="48"/>
      <c r="N68" s="48" t="e">
        <f>N11-N67</f>
        <v>#REF!</v>
      </c>
      <c r="O68" s="48" t="e">
        <f>O11-O67</f>
        <v>#REF!</v>
      </c>
      <c r="P68" s="48"/>
      <c r="Q68" s="48"/>
      <c r="R68" s="48"/>
      <c r="S68" s="48"/>
      <c r="T68" s="48" t="e">
        <f t="shared" ref="T68:AX68" si="15">T11-T67</f>
        <v>#REF!</v>
      </c>
      <c r="U68" s="48" t="e">
        <f t="shared" si="15"/>
        <v>#REF!</v>
      </c>
      <c r="V68" s="48" t="e">
        <f t="shared" si="15"/>
        <v>#REF!</v>
      </c>
      <c r="W68" s="48" t="e">
        <f t="shared" si="15"/>
        <v>#REF!</v>
      </c>
      <c r="X68" s="48"/>
      <c r="Y68" s="48" t="e">
        <f t="shared" si="15"/>
        <v>#REF!</v>
      </c>
      <c r="Z68" s="48" t="e">
        <f t="shared" si="15"/>
        <v>#REF!</v>
      </c>
      <c r="AA68" s="48" t="e">
        <f t="shared" si="15"/>
        <v>#REF!</v>
      </c>
      <c r="AB68" s="48" t="e">
        <f t="shared" si="15"/>
        <v>#REF!</v>
      </c>
      <c r="AC68" s="48" t="e">
        <f t="shared" si="15"/>
        <v>#REF!</v>
      </c>
      <c r="AD68" s="48" t="e">
        <f t="shared" si="15"/>
        <v>#REF!</v>
      </c>
      <c r="AE68" s="48" t="e">
        <f t="shared" si="15"/>
        <v>#REF!</v>
      </c>
      <c r="AF68" s="48" t="e">
        <f t="shared" si="15"/>
        <v>#REF!</v>
      </c>
      <c r="AG68" s="48" t="e">
        <f t="shared" si="15"/>
        <v>#REF!</v>
      </c>
      <c r="AH68" s="48"/>
      <c r="AI68" s="48" t="e">
        <f t="shared" si="15"/>
        <v>#REF!</v>
      </c>
      <c r="AJ68" s="48" t="e">
        <f t="shared" si="15"/>
        <v>#REF!</v>
      </c>
      <c r="AK68" s="48" t="e">
        <f t="shared" si="15"/>
        <v>#REF!</v>
      </c>
      <c r="AL68" s="48" t="e">
        <f t="shared" si="15"/>
        <v>#REF!</v>
      </c>
      <c r="AM68" s="48" t="e">
        <f t="shared" si="15"/>
        <v>#REF!</v>
      </c>
      <c r="AN68" s="48" t="e">
        <f t="shared" si="15"/>
        <v>#REF!</v>
      </c>
      <c r="AO68" s="48" t="e">
        <f t="shared" si="15"/>
        <v>#REF!</v>
      </c>
      <c r="AP68" s="48" t="e">
        <f t="shared" si="15"/>
        <v>#REF!</v>
      </c>
      <c r="AQ68" s="48" t="e">
        <f t="shared" si="15"/>
        <v>#REF!</v>
      </c>
      <c r="AR68" s="48" t="e">
        <f t="shared" si="15"/>
        <v>#REF!</v>
      </c>
      <c r="AS68" s="48" t="e">
        <f t="shared" si="15"/>
        <v>#REF!</v>
      </c>
      <c r="AT68" s="48" t="e">
        <f t="shared" si="15"/>
        <v>#REF!</v>
      </c>
      <c r="AU68" s="48" t="e">
        <f t="shared" si="15"/>
        <v>#REF!</v>
      </c>
      <c r="AV68" s="48" t="e">
        <f t="shared" si="15"/>
        <v>#REF!</v>
      </c>
      <c r="AW68" s="48" t="e">
        <f t="shared" si="15"/>
        <v>#REF!</v>
      </c>
      <c r="AX68" s="48" t="e">
        <f t="shared" si="15"/>
        <v>#REF!</v>
      </c>
      <c r="AY68" s="48" t="e">
        <f t="shared" ref="AY68:BL68" si="16">AY11-AY67</f>
        <v>#REF!</v>
      </c>
      <c r="AZ68" s="48" t="e">
        <f t="shared" si="16"/>
        <v>#REF!</v>
      </c>
      <c r="BA68" s="48" t="e">
        <f t="shared" si="16"/>
        <v>#REF!</v>
      </c>
      <c r="BB68" s="48" t="e">
        <f t="shared" si="16"/>
        <v>#REF!</v>
      </c>
      <c r="BC68" s="48"/>
      <c r="BD68" s="48" t="e">
        <f t="shared" si="16"/>
        <v>#REF!</v>
      </c>
      <c r="BE68" s="48"/>
      <c r="BF68" s="48"/>
      <c r="BG68" s="48"/>
      <c r="BH68" s="48"/>
      <c r="BI68" s="48"/>
      <c r="BJ68" s="48" t="e">
        <f t="shared" si="16"/>
        <v>#REF!</v>
      </c>
      <c r="BK68" s="48" t="e">
        <f t="shared" si="16"/>
        <v>#REF!</v>
      </c>
      <c r="BL68" s="48" t="e">
        <f t="shared" si="16"/>
        <v>#REF!</v>
      </c>
      <c r="BM68" s="48"/>
      <c r="BN68" s="48"/>
    </row>
    <row r="69" spans="1:70" hidden="1" x14ac:dyDescent="0.25">
      <c r="A69" s="35" t="s">
        <v>66</v>
      </c>
      <c r="B69" s="51" t="e">
        <f>B64/$A$62</f>
        <v>#REF!</v>
      </c>
      <c r="C69" s="53" t="e">
        <f>C64/$A$62</f>
        <v>#DIV/0!</v>
      </c>
      <c r="D69" s="52"/>
      <c r="E69" s="52"/>
      <c r="F69" s="52"/>
      <c r="G69" s="52"/>
      <c r="H69" s="52"/>
      <c r="I69" s="52"/>
      <c r="J69" s="52" t="e">
        <f t="shared" ref="J69:O70" si="17">J64/$A$62</f>
        <v>#DIV/0!</v>
      </c>
      <c r="K69" s="52" t="e">
        <f t="shared" si="17"/>
        <v>#DIV/0!</v>
      </c>
      <c r="L69" s="54" t="e">
        <f t="shared" si="17"/>
        <v>#DIV/0!</v>
      </c>
      <c r="M69" s="52" t="e">
        <f t="shared" si="17"/>
        <v>#DIV/0!</v>
      </c>
      <c r="N69" s="52" t="e">
        <f t="shared" si="17"/>
        <v>#DIV/0!</v>
      </c>
      <c r="O69" s="52" t="e">
        <f t="shared" si="17"/>
        <v>#DIV/0!</v>
      </c>
      <c r="P69" s="52"/>
      <c r="Q69" s="52" t="e">
        <f t="shared" ref="Q69:AW69" si="18">Q64/$A$62</f>
        <v>#DIV/0!</v>
      </c>
      <c r="R69" s="52" t="e">
        <f t="shared" si="18"/>
        <v>#DIV/0!</v>
      </c>
      <c r="S69" s="52" t="e">
        <f t="shared" si="18"/>
        <v>#DIV/0!</v>
      </c>
      <c r="T69" s="52" t="e">
        <f t="shared" si="18"/>
        <v>#REF!</v>
      </c>
      <c r="U69" s="52" t="e">
        <f t="shared" si="18"/>
        <v>#REF!</v>
      </c>
      <c r="V69" s="52" t="e">
        <f t="shared" si="18"/>
        <v>#REF!</v>
      </c>
      <c r="W69" s="52" t="e">
        <f t="shared" si="18"/>
        <v>#REF!</v>
      </c>
      <c r="X69" s="52"/>
      <c r="Y69" s="52" t="e">
        <f t="shared" si="18"/>
        <v>#REF!</v>
      </c>
      <c r="Z69" s="52" t="e">
        <f t="shared" si="18"/>
        <v>#REF!</v>
      </c>
      <c r="AA69" s="52" t="e">
        <f t="shared" si="18"/>
        <v>#REF!</v>
      </c>
      <c r="AB69" s="52" t="e">
        <f t="shared" si="18"/>
        <v>#REF!</v>
      </c>
      <c r="AC69" s="52" t="e">
        <f t="shared" si="18"/>
        <v>#REF!</v>
      </c>
      <c r="AD69" s="52" t="e">
        <f t="shared" si="18"/>
        <v>#REF!</v>
      </c>
      <c r="AE69" s="52" t="e">
        <f t="shared" si="18"/>
        <v>#REF!</v>
      </c>
      <c r="AF69" s="52" t="e">
        <f t="shared" si="18"/>
        <v>#REF!</v>
      </c>
      <c r="AG69" s="52" t="e">
        <f t="shared" si="18"/>
        <v>#REF!</v>
      </c>
      <c r="AH69" s="52"/>
      <c r="AI69" s="52" t="e">
        <f t="shared" si="18"/>
        <v>#REF!</v>
      </c>
      <c r="AJ69" s="52" t="e">
        <f t="shared" si="18"/>
        <v>#REF!</v>
      </c>
      <c r="AK69" s="52" t="e">
        <f t="shared" si="18"/>
        <v>#REF!</v>
      </c>
      <c r="AL69" s="52" t="e">
        <f t="shared" si="18"/>
        <v>#REF!</v>
      </c>
      <c r="AM69" s="52" t="e">
        <f t="shared" si="18"/>
        <v>#REF!</v>
      </c>
      <c r="AN69" s="52" t="e">
        <f t="shared" si="18"/>
        <v>#REF!</v>
      </c>
      <c r="AO69" s="52" t="e">
        <f t="shared" si="18"/>
        <v>#REF!</v>
      </c>
      <c r="AP69" s="52" t="e">
        <f t="shared" si="18"/>
        <v>#REF!</v>
      </c>
      <c r="AQ69" s="52" t="e">
        <f t="shared" si="18"/>
        <v>#REF!</v>
      </c>
      <c r="AR69" s="52" t="e">
        <f t="shared" si="18"/>
        <v>#REF!</v>
      </c>
      <c r="AS69" s="52" t="e">
        <f t="shared" si="18"/>
        <v>#REF!</v>
      </c>
      <c r="AT69" s="52" t="e">
        <f t="shared" si="18"/>
        <v>#REF!</v>
      </c>
      <c r="AU69" s="52" t="e">
        <f t="shared" si="18"/>
        <v>#REF!</v>
      </c>
      <c r="AV69" s="52" t="e">
        <f t="shared" si="18"/>
        <v>#REF!</v>
      </c>
      <c r="AW69" s="52" t="e">
        <f t="shared" si="18"/>
        <v>#REF!</v>
      </c>
      <c r="AX69" s="52" t="e">
        <f t="shared" ref="AX69:BL69" si="19">AX64/$A$62</f>
        <v>#REF!</v>
      </c>
      <c r="AY69" s="52" t="e">
        <f t="shared" si="19"/>
        <v>#REF!</v>
      </c>
      <c r="AZ69" s="52" t="e">
        <f t="shared" si="19"/>
        <v>#REF!</v>
      </c>
      <c r="BA69" s="52" t="e">
        <f t="shared" si="19"/>
        <v>#REF!</v>
      </c>
      <c r="BB69" s="52" t="e">
        <f t="shared" si="19"/>
        <v>#REF!</v>
      </c>
      <c r="BC69" s="52"/>
      <c r="BD69" s="52" t="e">
        <f t="shared" si="19"/>
        <v>#REF!</v>
      </c>
      <c r="BE69" s="52"/>
      <c r="BF69" s="52"/>
      <c r="BG69" s="52"/>
      <c r="BH69" s="52"/>
      <c r="BI69" s="52"/>
      <c r="BJ69" s="52" t="e">
        <f t="shared" si="19"/>
        <v>#REF!</v>
      </c>
      <c r="BK69" s="52" t="e">
        <f t="shared" si="19"/>
        <v>#REF!</v>
      </c>
      <c r="BL69" s="125" t="e">
        <f t="shared" si="19"/>
        <v>#REF!</v>
      </c>
      <c r="BM69" s="137"/>
      <c r="BN69" s="137"/>
    </row>
    <row r="70" spans="1:70" hidden="1" x14ac:dyDescent="0.25">
      <c r="A70" s="39" t="s">
        <v>67</v>
      </c>
      <c r="B70" s="55" t="e">
        <f>B65/$A$62</f>
        <v>#REF!</v>
      </c>
      <c r="C70" s="57" t="e">
        <f>C65/$A$62</f>
        <v>#REF!</v>
      </c>
      <c r="D70" s="56"/>
      <c r="E70" s="56"/>
      <c r="F70" s="56"/>
      <c r="G70" s="56"/>
      <c r="H70" s="56"/>
      <c r="I70" s="56"/>
      <c r="J70" s="56" t="e">
        <f t="shared" si="17"/>
        <v>#REF!</v>
      </c>
      <c r="K70" s="56" t="e">
        <f t="shared" si="17"/>
        <v>#REF!</v>
      </c>
      <c r="L70" s="58" t="e">
        <f t="shared" si="17"/>
        <v>#REF!</v>
      </c>
      <c r="M70" s="56" t="e">
        <f t="shared" si="17"/>
        <v>#REF!</v>
      </c>
      <c r="N70" s="56" t="e">
        <f t="shared" si="17"/>
        <v>#REF!</v>
      </c>
      <c r="O70" s="56" t="e">
        <f t="shared" si="17"/>
        <v>#REF!</v>
      </c>
      <c r="P70" s="56"/>
      <c r="Q70" s="56" t="e">
        <f t="shared" ref="Q70:AW70" si="20">Q65/$A$62</f>
        <v>#REF!</v>
      </c>
      <c r="R70" s="56" t="e">
        <f t="shared" si="20"/>
        <v>#REF!</v>
      </c>
      <c r="S70" s="56" t="e">
        <f t="shared" si="20"/>
        <v>#REF!</v>
      </c>
      <c r="T70" s="56" t="e">
        <f t="shared" si="20"/>
        <v>#REF!</v>
      </c>
      <c r="U70" s="56" t="e">
        <f t="shared" si="20"/>
        <v>#REF!</v>
      </c>
      <c r="V70" s="56" t="e">
        <f t="shared" si="20"/>
        <v>#REF!</v>
      </c>
      <c r="W70" s="56" t="e">
        <f t="shared" si="20"/>
        <v>#REF!</v>
      </c>
      <c r="X70" s="56"/>
      <c r="Y70" s="56" t="e">
        <f t="shared" si="20"/>
        <v>#REF!</v>
      </c>
      <c r="Z70" s="56" t="e">
        <f t="shared" si="20"/>
        <v>#REF!</v>
      </c>
      <c r="AA70" s="56" t="e">
        <f t="shared" si="20"/>
        <v>#REF!</v>
      </c>
      <c r="AB70" s="56" t="e">
        <f t="shared" si="20"/>
        <v>#REF!</v>
      </c>
      <c r="AC70" s="56" t="e">
        <f t="shared" si="20"/>
        <v>#REF!</v>
      </c>
      <c r="AD70" s="56" t="e">
        <f t="shared" si="20"/>
        <v>#REF!</v>
      </c>
      <c r="AE70" s="56" t="e">
        <f t="shared" si="20"/>
        <v>#REF!</v>
      </c>
      <c r="AF70" s="56" t="e">
        <f t="shared" si="20"/>
        <v>#REF!</v>
      </c>
      <c r="AG70" s="56" t="e">
        <f t="shared" si="20"/>
        <v>#REF!</v>
      </c>
      <c r="AH70" s="56"/>
      <c r="AI70" s="56" t="e">
        <f t="shared" si="20"/>
        <v>#REF!</v>
      </c>
      <c r="AJ70" s="56" t="e">
        <f t="shared" si="20"/>
        <v>#REF!</v>
      </c>
      <c r="AK70" s="56" t="e">
        <f t="shared" si="20"/>
        <v>#REF!</v>
      </c>
      <c r="AL70" s="56" t="e">
        <f t="shared" si="20"/>
        <v>#REF!</v>
      </c>
      <c r="AM70" s="56" t="e">
        <f t="shared" si="20"/>
        <v>#REF!</v>
      </c>
      <c r="AN70" s="56" t="e">
        <f t="shared" si="20"/>
        <v>#REF!</v>
      </c>
      <c r="AO70" s="56" t="e">
        <f t="shared" si="20"/>
        <v>#REF!</v>
      </c>
      <c r="AP70" s="56" t="e">
        <f t="shared" si="20"/>
        <v>#REF!</v>
      </c>
      <c r="AQ70" s="56" t="e">
        <f t="shared" si="20"/>
        <v>#REF!</v>
      </c>
      <c r="AR70" s="56" t="e">
        <f t="shared" si="20"/>
        <v>#REF!</v>
      </c>
      <c r="AS70" s="56" t="e">
        <f t="shared" si="20"/>
        <v>#REF!</v>
      </c>
      <c r="AT70" s="56" t="e">
        <f t="shared" si="20"/>
        <v>#REF!</v>
      </c>
      <c r="AU70" s="56" t="e">
        <f t="shared" si="20"/>
        <v>#REF!</v>
      </c>
      <c r="AV70" s="56" t="e">
        <f t="shared" si="20"/>
        <v>#REF!</v>
      </c>
      <c r="AW70" s="56" t="e">
        <f t="shared" si="20"/>
        <v>#REF!</v>
      </c>
      <c r="AX70" s="56" t="e">
        <f t="shared" ref="AX70:BL70" si="21">AX65/$A$62</f>
        <v>#REF!</v>
      </c>
      <c r="AY70" s="56" t="e">
        <f t="shared" si="21"/>
        <v>#REF!</v>
      </c>
      <c r="AZ70" s="56" t="e">
        <f t="shared" si="21"/>
        <v>#REF!</v>
      </c>
      <c r="BA70" s="56" t="e">
        <f t="shared" si="21"/>
        <v>#REF!</v>
      </c>
      <c r="BB70" s="56" t="e">
        <f t="shared" si="21"/>
        <v>#REF!</v>
      </c>
      <c r="BC70" s="56"/>
      <c r="BD70" s="56" t="e">
        <f t="shared" si="21"/>
        <v>#REF!</v>
      </c>
      <c r="BE70" s="56"/>
      <c r="BF70" s="56"/>
      <c r="BG70" s="56"/>
      <c r="BH70" s="56"/>
      <c r="BI70" s="56"/>
      <c r="BJ70" s="56" t="e">
        <f t="shared" si="21"/>
        <v>#REF!</v>
      </c>
      <c r="BK70" s="56" t="e">
        <f t="shared" si="21"/>
        <v>#REF!</v>
      </c>
      <c r="BL70" s="126" t="e">
        <f t="shared" si="21"/>
        <v>#REF!</v>
      </c>
      <c r="BM70" s="137"/>
      <c r="BN70" s="137"/>
    </row>
    <row r="71" spans="1:70" hidden="1" x14ac:dyDescent="0.25">
      <c r="A71" s="39" t="s">
        <v>68</v>
      </c>
      <c r="B71" s="55">
        <v>0</v>
      </c>
      <c r="C71" s="57" t="e">
        <f>C66/$A$62</f>
        <v>#REF!</v>
      </c>
      <c r="D71" s="56"/>
      <c r="E71" s="56"/>
      <c r="F71" s="56"/>
      <c r="G71" s="56"/>
      <c r="H71" s="56"/>
      <c r="I71" s="56"/>
      <c r="J71" s="56" t="e">
        <f>J66/$A$62</f>
        <v>#DIV/0!</v>
      </c>
      <c r="K71" s="56" t="e">
        <f>K66/$A$62</f>
        <v>#DIV/0!</v>
      </c>
      <c r="L71" s="58"/>
      <c r="M71" s="56" t="e">
        <f>M66/$A$62</f>
        <v>#DIV/0!</v>
      </c>
      <c r="N71" s="56" t="e">
        <f>N66/$A$62</f>
        <v>#REF!</v>
      </c>
      <c r="O71" s="56" t="e">
        <f>O66/$A$62</f>
        <v>#REF!</v>
      </c>
      <c r="P71" s="56"/>
      <c r="Q71" s="56" t="e">
        <f t="shared" ref="Q71:AW71" si="22">Q66/$A$62</f>
        <v>#DIV/0!</v>
      </c>
      <c r="R71" s="56" t="e">
        <f t="shared" si="22"/>
        <v>#DIV/0!</v>
      </c>
      <c r="S71" s="56" t="e">
        <f t="shared" si="22"/>
        <v>#DIV/0!</v>
      </c>
      <c r="T71" s="56" t="e">
        <f t="shared" si="22"/>
        <v>#DIV/0!</v>
      </c>
      <c r="U71" s="56" t="e">
        <f t="shared" si="22"/>
        <v>#DIV/0!</v>
      </c>
      <c r="V71" s="56" t="e">
        <f t="shared" si="22"/>
        <v>#DIV/0!</v>
      </c>
      <c r="W71" s="56" t="e">
        <f t="shared" si="22"/>
        <v>#DIV/0!</v>
      </c>
      <c r="X71" s="56"/>
      <c r="Y71" s="56" t="e">
        <f t="shared" si="22"/>
        <v>#DIV/0!</v>
      </c>
      <c r="Z71" s="56" t="e">
        <f t="shared" si="22"/>
        <v>#DIV/0!</v>
      </c>
      <c r="AA71" s="56" t="e">
        <f t="shared" si="22"/>
        <v>#DIV/0!</v>
      </c>
      <c r="AB71" s="56" t="e">
        <f t="shared" si="22"/>
        <v>#DIV/0!</v>
      </c>
      <c r="AC71" s="56" t="e">
        <f t="shared" si="22"/>
        <v>#DIV/0!</v>
      </c>
      <c r="AD71" s="56" t="e">
        <f t="shared" si="22"/>
        <v>#DIV/0!</v>
      </c>
      <c r="AE71" s="56" t="e">
        <f t="shared" si="22"/>
        <v>#DIV/0!</v>
      </c>
      <c r="AF71" s="56" t="e">
        <f t="shared" si="22"/>
        <v>#DIV/0!</v>
      </c>
      <c r="AG71" s="56" t="e">
        <f t="shared" si="22"/>
        <v>#DIV/0!</v>
      </c>
      <c r="AH71" s="56"/>
      <c r="AI71" s="56" t="e">
        <f t="shared" si="22"/>
        <v>#DIV/0!</v>
      </c>
      <c r="AJ71" s="56" t="e">
        <f t="shared" si="22"/>
        <v>#DIV/0!</v>
      </c>
      <c r="AK71" s="56" t="e">
        <f t="shared" si="22"/>
        <v>#DIV/0!</v>
      </c>
      <c r="AL71" s="56" t="e">
        <f t="shared" si="22"/>
        <v>#DIV/0!</v>
      </c>
      <c r="AM71" s="56" t="e">
        <f t="shared" si="22"/>
        <v>#DIV/0!</v>
      </c>
      <c r="AN71" s="56" t="e">
        <f t="shared" si="22"/>
        <v>#DIV/0!</v>
      </c>
      <c r="AO71" s="56" t="e">
        <f t="shared" si="22"/>
        <v>#DIV/0!</v>
      </c>
      <c r="AP71" s="56" t="e">
        <f t="shared" si="22"/>
        <v>#DIV/0!</v>
      </c>
      <c r="AQ71" s="56" t="e">
        <f t="shared" si="22"/>
        <v>#DIV/0!</v>
      </c>
      <c r="AR71" s="56" t="e">
        <f t="shared" si="22"/>
        <v>#DIV/0!</v>
      </c>
      <c r="AS71" s="56" t="e">
        <f t="shared" si="22"/>
        <v>#DIV/0!</v>
      </c>
      <c r="AT71" s="56" t="e">
        <f t="shared" si="22"/>
        <v>#DIV/0!</v>
      </c>
      <c r="AU71" s="56" t="e">
        <f t="shared" si="22"/>
        <v>#DIV/0!</v>
      </c>
      <c r="AV71" s="56" t="e">
        <f t="shared" si="22"/>
        <v>#DIV/0!</v>
      </c>
      <c r="AW71" s="56" t="e">
        <f t="shared" si="22"/>
        <v>#DIV/0!</v>
      </c>
      <c r="AX71" s="56" t="e">
        <f t="shared" ref="AX71:BL71" si="23">AX66/$A$62</f>
        <v>#DIV/0!</v>
      </c>
      <c r="AY71" s="56" t="e">
        <f t="shared" si="23"/>
        <v>#DIV/0!</v>
      </c>
      <c r="AZ71" s="56" t="e">
        <f t="shared" si="23"/>
        <v>#DIV/0!</v>
      </c>
      <c r="BA71" s="56" t="e">
        <f t="shared" si="23"/>
        <v>#DIV/0!</v>
      </c>
      <c r="BB71" s="56" t="e">
        <f t="shared" si="23"/>
        <v>#DIV/0!</v>
      </c>
      <c r="BC71" s="56"/>
      <c r="BD71" s="56" t="e">
        <f t="shared" si="23"/>
        <v>#DIV/0!</v>
      </c>
      <c r="BE71" s="56"/>
      <c r="BF71" s="56"/>
      <c r="BG71" s="56"/>
      <c r="BH71" s="56"/>
      <c r="BI71" s="56"/>
      <c r="BJ71" s="56" t="e">
        <f t="shared" si="23"/>
        <v>#DIV/0!</v>
      </c>
      <c r="BK71" s="56" t="e">
        <f t="shared" si="23"/>
        <v>#DIV/0!</v>
      </c>
      <c r="BL71" s="126" t="e">
        <f t="shared" si="23"/>
        <v>#DIV/0!</v>
      </c>
      <c r="BM71" s="137"/>
      <c r="BN71" s="137"/>
    </row>
    <row r="72" spans="1:70" s="24" customFormat="1" ht="25.9" hidden="1" customHeight="1" thickBot="1" x14ac:dyDescent="0.25">
      <c r="A72" s="59" t="s">
        <v>69</v>
      </c>
      <c r="B72" s="60" t="e">
        <f>SUM(B69:B71)</f>
        <v>#REF!</v>
      </c>
      <c r="C72" s="61" t="e">
        <f>SUM(C69:C71)</f>
        <v>#DIV/0!</v>
      </c>
      <c r="D72" s="60"/>
      <c r="E72" s="60"/>
      <c r="F72" s="60"/>
      <c r="G72" s="60"/>
      <c r="H72" s="60"/>
      <c r="I72" s="60"/>
      <c r="J72" s="60" t="e">
        <f t="shared" ref="J72:BA72" si="24">SUM(J69:J71)</f>
        <v>#DIV/0!</v>
      </c>
      <c r="K72" s="60" t="e">
        <f t="shared" si="24"/>
        <v>#DIV/0!</v>
      </c>
      <c r="L72" s="62" t="e">
        <f>SUM(L69:L71)</f>
        <v>#DIV/0!</v>
      </c>
      <c r="M72" s="60" t="e">
        <f t="shared" si="24"/>
        <v>#DIV/0!</v>
      </c>
      <c r="N72" s="60" t="e">
        <f t="shared" si="24"/>
        <v>#DIV/0!</v>
      </c>
      <c r="O72" s="60" t="e">
        <f t="shared" si="24"/>
        <v>#DIV/0!</v>
      </c>
      <c r="P72" s="60"/>
      <c r="Q72" s="60" t="e">
        <f t="shared" si="24"/>
        <v>#DIV/0!</v>
      </c>
      <c r="R72" s="60" t="e">
        <f t="shared" si="24"/>
        <v>#DIV/0!</v>
      </c>
      <c r="S72" s="60" t="e">
        <f t="shared" si="24"/>
        <v>#DIV/0!</v>
      </c>
      <c r="T72" s="60" t="e">
        <f t="shared" si="24"/>
        <v>#REF!</v>
      </c>
      <c r="U72" s="60" t="e">
        <f t="shared" si="24"/>
        <v>#REF!</v>
      </c>
      <c r="V72" s="60" t="e">
        <f t="shared" si="24"/>
        <v>#REF!</v>
      </c>
      <c r="W72" s="60" t="e">
        <f t="shared" si="24"/>
        <v>#REF!</v>
      </c>
      <c r="X72" s="60"/>
      <c r="Y72" s="60" t="e">
        <f t="shared" si="24"/>
        <v>#REF!</v>
      </c>
      <c r="Z72" s="60" t="e">
        <f t="shared" si="24"/>
        <v>#REF!</v>
      </c>
      <c r="AA72" s="60" t="e">
        <f t="shared" si="24"/>
        <v>#REF!</v>
      </c>
      <c r="AB72" s="60" t="e">
        <f t="shared" si="24"/>
        <v>#REF!</v>
      </c>
      <c r="AC72" s="60" t="e">
        <f t="shared" si="24"/>
        <v>#REF!</v>
      </c>
      <c r="AD72" s="60" t="e">
        <f t="shared" si="24"/>
        <v>#REF!</v>
      </c>
      <c r="AE72" s="60" t="e">
        <f t="shared" si="24"/>
        <v>#REF!</v>
      </c>
      <c r="AF72" s="60" t="e">
        <f t="shared" si="24"/>
        <v>#REF!</v>
      </c>
      <c r="AG72" s="60" t="e">
        <f t="shared" si="24"/>
        <v>#REF!</v>
      </c>
      <c r="AH72" s="60"/>
      <c r="AI72" s="60" t="e">
        <f t="shared" si="24"/>
        <v>#REF!</v>
      </c>
      <c r="AJ72" s="60" t="e">
        <f t="shared" si="24"/>
        <v>#REF!</v>
      </c>
      <c r="AK72" s="60" t="e">
        <f t="shared" si="24"/>
        <v>#REF!</v>
      </c>
      <c r="AL72" s="60" t="e">
        <f t="shared" si="24"/>
        <v>#REF!</v>
      </c>
      <c r="AM72" s="60" t="e">
        <f t="shared" si="24"/>
        <v>#REF!</v>
      </c>
      <c r="AN72" s="60" t="e">
        <f t="shared" si="24"/>
        <v>#REF!</v>
      </c>
      <c r="AO72" s="60" t="e">
        <f t="shared" si="24"/>
        <v>#REF!</v>
      </c>
      <c r="AP72" s="60" t="e">
        <f t="shared" si="24"/>
        <v>#REF!</v>
      </c>
      <c r="AQ72" s="60" t="e">
        <f t="shared" si="24"/>
        <v>#REF!</v>
      </c>
      <c r="AR72" s="60" t="e">
        <f t="shared" si="24"/>
        <v>#REF!</v>
      </c>
      <c r="AS72" s="60" t="e">
        <f t="shared" si="24"/>
        <v>#REF!</v>
      </c>
      <c r="AT72" s="60" t="e">
        <f t="shared" si="24"/>
        <v>#REF!</v>
      </c>
      <c r="AU72" s="60" t="e">
        <f t="shared" si="24"/>
        <v>#REF!</v>
      </c>
      <c r="AV72" s="60" t="e">
        <f t="shared" si="24"/>
        <v>#REF!</v>
      </c>
      <c r="AW72" s="60" t="e">
        <f t="shared" si="24"/>
        <v>#REF!</v>
      </c>
      <c r="AX72" s="60" t="e">
        <f t="shared" si="24"/>
        <v>#REF!</v>
      </c>
      <c r="AY72" s="60" t="e">
        <f t="shared" si="24"/>
        <v>#REF!</v>
      </c>
      <c r="AZ72" s="60" t="e">
        <f t="shared" si="24"/>
        <v>#REF!</v>
      </c>
      <c r="BA72" s="60" t="e">
        <f t="shared" si="24"/>
        <v>#REF!</v>
      </c>
      <c r="BB72" s="60" t="e">
        <f t="shared" ref="BB72:BL72" si="25">SUM(BB69:BB71)</f>
        <v>#REF!</v>
      </c>
      <c r="BC72" s="60"/>
      <c r="BD72" s="60" t="e">
        <f t="shared" si="25"/>
        <v>#REF!</v>
      </c>
      <c r="BE72" s="60"/>
      <c r="BF72" s="60"/>
      <c r="BG72" s="60"/>
      <c r="BH72" s="60"/>
      <c r="BI72" s="60"/>
      <c r="BJ72" s="60" t="e">
        <f t="shared" si="25"/>
        <v>#REF!</v>
      </c>
      <c r="BK72" s="60" t="e">
        <f t="shared" si="25"/>
        <v>#REF!</v>
      </c>
      <c r="BL72" s="127" t="e">
        <f t="shared" si="25"/>
        <v>#REF!</v>
      </c>
      <c r="BM72" s="138"/>
      <c r="BN72" s="138"/>
      <c r="BO72" s="134"/>
      <c r="BP72" s="134"/>
      <c r="BQ72" s="134"/>
      <c r="BR72" s="134"/>
    </row>
    <row r="73" spans="1:70" hidden="1" x14ac:dyDescent="0.25">
      <c r="C73" s="30"/>
      <c r="L73" s="5"/>
      <c r="T73" s="26" t="e">
        <f>T67-T11</f>
        <v>#REF!</v>
      </c>
      <c r="W73" s="27"/>
      <c r="X73" s="27"/>
      <c r="AV73" s="63"/>
      <c r="AW73" s="27"/>
      <c r="AX73" s="27"/>
      <c r="AY73" s="27"/>
      <c r="AZ73" s="27"/>
      <c r="BA73" s="27"/>
      <c r="BB73" s="27"/>
      <c r="BC73" s="27"/>
      <c r="BD73" s="24"/>
      <c r="BE73" s="24"/>
      <c r="BF73" s="24"/>
      <c r="BG73" s="24"/>
      <c r="BH73" s="24"/>
      <c r="BI73" s="24"/>
      <c r="BJ73" s="64"/>
      <c r="BK73" s="64"/>
      <c r="BL73" s="27"/>
      <c r="BM73" s="27"/>
      <c r="BN73" s="27"/>
    </row>
    <row r="74" spans="1:70" x14ac:dyDescent="0.25">
      <c r="C74" s="30"/>
      <c r="L74" s="5"/>
      <c r="T74" s="33"/>
      <c r="W74" s="27"/>
      <c r="X74" s="27"/>
      <c r="AW74" s="27"/>
      <c r="AX74" s="27"/>
      <c r="AY74" s="27"/>
      <c r="AZ74" s="27"/>
      <c r="BA74" s="27"/>
      <c r="BB74" s="27"/>
      <c r="BC74" s="27"/>
      <c r="BD74" s="24"/>
      <c r="BE74" s="24"/>
      <c r="BF74" s="24"/>
      <c r="BG74" s="24"/>
      <c r="BH74" s="24"/>
      <c r="BI74" s="24"/>
      <c r="BJ74" s="27"/>
      <c r="BK74" s="27"/>
      <c r="BL74" s="27"/>
      <c r="BM74" s="27"/>
      <c r="BN74" s="27"/>
    </row>
    <row r="75" spans="1:70" s="6" customFormat="1" x14ac:dyDescent="0.25">
      <c r="A75" s="1"/>
      <c r="B75" s="66"/>
      <c r="C75" s="66"/>
      <c r="D75" s="65"/>
      <c r="E75" s="65"/>
      <c r="F75" s="65"/>
      <c r="G75" s="65"/>
      <c r="H75" s="65"/>
      <c r="I75" s="65"/>
      <c r="J75" s="65"/>
      <c r="K75" s="65"/>
      <c r="L75" s="66"/>
      <c r="M75" s="65"/>
      <c r="N75" s="65"/>
      <c r="O75" s="65"/>
      <c r="P75" s="65"/>
      <c r="Q75" s="65"/>
      <c r="R75" s="65"/>
      <c r="S75" s="65"/>
      <c r="T75" s="66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6"/>
      <c r="AV75" s="65"/>
      <c r="AW75" s="65"/>
      <c r="AX75" s="65"/>
      <c r="AY75" s="65"/>
      <c r="AZ75" s="65"/>
      <c r="BA75" s="65"/>
      <c r="BB75" s="65"/>
      <c r="BC75" s="65"/>
      <c r="BD75" s="66"/>
      <c r="BE75" s="66"/>
      <c r="BF75" s="66"/>
      <c r="BG75" s="66"/>
      <c r="BH75" s="66"/>
      <c r="BI75" s="66"/>
      <c r="BJ75" s="65"/>
      <c r="BK75" s="65"/>
      <c r="BL75" s="65"/>
      <c r="BM75" s="65"/>
      <c r="BN75" s="65"/>
      <c r="BO75" s="128"/>
      <c r="BP75" s="128"/>
      <c r="BQ75" s="128"/>
      <c r="BR75" s="128"/>
    </row>
    <row r="76" spans="1:70" s="6" customFormat="1" x14ac:dyDescent="0.25">
      <c r="A76" s="1"/>
      <c r="B76" s="2"/>
      <c r="C76" s="4"/>
      <c r="D76" s="3"/>
      <c r="E76" s="3"/>
      <c r="F76" s="3"/>
      <c r="G76" s="3"/>
      <c r="H76" s="3"/>
      <c r="I76" s="3"/>
      <c r="J76" s="3"/>
      <c r="K76" s="3"/>
      <c r="L76" s="5"/>
      <c r="T76" s="2"/>
      <c r="AU76" s="5"/>
      <c r="BD76" s="5"/>
      <c r="BE76" s="5"/>
      <c r="BF76" s="5"/>
      <c r="BG76" s="5"/>
      <c r="BH76" s="5"/>
      <c r="BI76" s="5"/>
      <c r="BO76" s="128"/>
      <c r="BP76" s="128"/>
      <c r="BQ76" s="128"/>
      <c r="BR76" s="128"/>
    </row>
    <row r="77" spans="1:70" s="6" customFormat="1" x14ac:dyDescent="0.25">
      <c r="A77" s="1"/>
      <c r="B77" s="2"/>
      <c r="C77" s="4"/>
      <c r="D77" s="3"/>
      <c r="E77" s="3"/>
      <c r="F77" s="3"/>
      <c r="G77" s="3"/>
      <c r="H77" s="3"/>
      <c r="I77" s="3"/>
      <c r="J77" s="3"/>
      <c r="K77" s="3"/>
      <c r="L77" s="5"/>
      <c r="T77" s="2"/>
      <c r="AU77" s="5"/>
      <c r="BD77" s="5"/>
      <c r="BE77" s="5"/>
      <c r="BF77" s="5"/>
      <c r="BG77" s="5"/>
      <c r="BH77" s="5"/>
      <c r="BI77" s="5"/>
      <c r="BO77" s="128"/>
      <c r="BP77" s="128"/>
      <c r="BQ77" s="128"/>
      <c r="BR77" s="128"/>
    </row>
    <row r="78" spans="1:70" s="6" customFormat="1" x14ac:dyDescent="0.25">
      <c r="A78" s="1"/>
      <c r="B78" s="2"/>
      <c r="C78" s="4"/>
      <c r="D78" s="3"/>
      <c r="E78" s="3"/>
      <c r="F78" s="3"/>
      <c r="G78" s="3"/>
      <c r="H78" s="3"/>
      <c r="I78" s="3"/>
      <c r="J78" s="3"/>
      <c r="K78" s="3"/>
      <c r="L78" s="5"/>
      <c r="T78" s="2"/>
      <c r="AU78" s="5"/>
      <c r="BD78" s="5"/>
      <c r="BE78" s="5"/>
      <c r="BF78" s="5"/>
      <c r="BG78" s="5"/>
      <c r="BH78" s="5"/>
      <c r="BI78" s="5"/>
      <c r="BO78" s="128"/>
      <c r="BP78" s="128"/>
      <c r="BQ78" s="128"/>
      <c r="BR78" s="128"/>
    </row>
    <row r="79" spans="1:70" s="6" customFormat="1" x14ac:dyDescent="0.25">
      <c r="A79" s="1"/>
      <c r="B79" s="2"/>
      <c r="C79" s="4"/>
      <c r="D79" s="3"/>
      <c r="E79" s="3"/>
      <c r="F79" s="3"/>
      <c r="G79" s="3"/>
      <c r="H79" s="3"/>
      <c r="I79" s="3"/>
      <c r="J79" s="3"/>
      <c r="K79" s="3"/>
      <c r="L79" s="5"/>
      <c r="T79" s="2"/>
      <c r="AU79" s="5"/>
      <c r="BD79" s="5"/>
      <c r="BE79" s="5"/>
      <c r="BF79" s="5"/>
      <c r="BG79" s="5"/>
      <c r="BH79" s="5"/>
      <c r="BI79" s="5"/>
      <c r="BO79" s="128"/>
      <c r="BP79" s="128"/>
      <c r="BQ79" s="128"/>
      <c r="BR79" s="128"/>
    </row>
    <row r="80" spans="1:70" s="6" customFormat="1" x14ac:dyDescent="0.25">
      <c r="A80" s="1"/>
      <c r="B80" s="2"/>
      <c r="C80" s="4"/>
      <c r="D80" s="3"/>
      <c r="E80" s="3"/>
      <c r="F80" s="3"/>
      <c r="G80" s="3"/>
      <c r="H80" s="3"/>
      <c r="I80" s="3"/>
      <c r="J80" s="3"/>
      <c r="K80" s="3"/>
      <c r="L80" s="5"/>
      <c r="T80" s="2"/>
      <c r="AU80" s="5"/>
      <c r="BD80" s="5"/>
      <c r="BE80" s="5"/>
      <c r="BF80" s="5"/>
      <c r="BG80" s="5"/>
      <c r="BH80" s="5"/>
      <c r="BI80" s="5"/>
      <c r="BO80" s="128"/>
      <c r="BP80" s="128"/>
      <c r="BQ80" s="128"/>
      <c r="BR80" s="128"/>
    </row>
    <row r="81" spans="1:70" s="6" customFormat="1" x14ac:dyDescent="0.25">
      <c r="A81" s="1"/>
      <c r="B81" s="2"/>
      <c r="C81" s="4"/>
      <c r="D81" s="3"/>
      <c r="E81" s="3"/>
      <c r="F81" s="3"/>
      <c r="G81" s="3"/>
      <c r="H81" s="3"/>
      <c r="I81" s="3"/>
      <c r="J81" s="3"/>
      <c r="K81" s="3"/>
      <c r="L81" s="5"/>
      <c r="T81" s="2"/>
      <c r="AU81" s="5"/>
      <c r="BD81" s="5"/>
      <c r="BE81" s="5"/>
      <c r="BF81" s="5"/>
      <c r="BG81" s="5"/>
      <c r="BH81" s="5"/>
      <c r="BI81" s="5"/>
      <c r="BO81" s="128"/>
      <c r="BP81" s="128"/>
      <c r="BQ81" s="128"/>
      <c r="BR81" s="128"/>
    </row>
    <row r="82" spans="1:70" s="6" customFormat="1" x14ac:dyDescent="0.25">
      <c r="A82" s="1"/>
      <c r="B82" s="2"/>
      <c r="C82" s="4"/>
      <c r="D82" s="3"/>
      <c r="E82" s="3"/>
      <c r="F82" s="3"/>
      <c r="G82" s="3"/>
      <c r="H82" s="3"/>
      <c r="I82" s="3"/>
      <c r="J82" s="3"/>
      <c r="K82" s="3"/>
      <c r="L82" s="5"/>
      <c r="T82" s="2"/>
      <c r="AU82" s="5"/>
      <c r="BD82" s="5"/>
      <c r="BE82" s="5"/>
      <c r="BF82" s="5"/>
      <c r="BG82" s="5"/>
      <c r="BH82" s="5"/>
      <c r="BI82" s="5"/>
      <c r="BO82" s="128"/>
      <c r="BP82" s="128"/>
      <c r="BQ82" s="128"/>
      <c r="BR82" s="128"/>
    </row>
    <row r="83" spans="1:70" s="6" customFormat="1" x14ac:dyDescent="0.25">
      <c r="A83" s="1"/>
      <c r="B83" s="2"/>
      <c r="C83" s="4"/>
      <c r="D83" s="3"/>
      <c r="E83" s="3"/>
      <c r="F83" s="3"/>
      <c r="G83" s="3"/>
      <c r="H83" s="3"/>
      <c r="I83" s="3"/>
      <c r="J83" s="3"/>
      <c r="K83" s="3"/>
      <c r="L83" s="5"/>
      <c r="T83" s="2"/>
      <c r="AU83" s="5"/>
      <c r="BD83" s="5"/>
      <c r="BE83" s="5"/>
      <c r="BF83" s="5"/>
      <c r="BG83" s="5"/>
      <c r="BH83" s="5"/>
      <c r="BI83" s="5"/>
      <c r="BO83" s="128"/>
      <c r="BP83" s="128"/>
      <c r="BQ83" s="128"/>
      <c r="BR83" s="128"/>
    </row>
    <row r="84" spans="1:70" s="6" customFormat="1" x14ac:dyDescent="0.25">
      <c r="A84" s="1"/>
      <c r="B84" s="2"/>
      <c r="C84" s="4"/>
      <c r="D84" s="3"/>
      <c r="E84" s="3"/>
      <c r="F84" s="3"/>
      <c r="G84" s="3"/>
      <c r="H84" s="3"/>
      <c r="I84" s="3"/>
      <c r="J84" s="3"/>
      <c r="K84" s="3"/>
      <c r="L84" s="5"/>
      <c r="T84" s="2"/>
      <c r="AU84" s="5"/>
      <c r="BD84" s="5"/>
      <c r="BE84" s="5"/>
      <c r="BF84" s="5"/>
      <c r="BG84" s="5"/>
      <c r="BH84" s="5"/>
      <c r="BI84" s="5"/>
      <c r="BO84" s="128"/>
      <c r="BP84" s="128"/>
      <c r="BQ84" s="128"/>
      <c r="BR84" s="128"/>
    </row>
    <row r="85" spans="1:70" s="6" customFormat="1" x14ac:dyDescent="0.25">
      <c r="A85" s="1"/>
      <c r="B85" s="2"/>
      <c r="C85" s="4"/>
      <c r="D85" s="3"/>
      <c r="E85" s="3"/>
      <c r="F85" s="3"/>
      <c r="G85" s="3"/>
      <c r="H85" s="3"/>
      <c r="I85" s="3"/>
      <c r="J85" s="3"/>
      <c r="K85" s="3"/>
      <c r="L85" s="5"/>
      <c r="T85" s="2"/>
      <c r="AU85" s="5"/>
      <c r="BD85" s="5"/>
      <c r="BE85" s="5"/>
      <c r="BF85" s="5"/>
      <c r="BG85" s="5"/>
      <c r="BH85" s="5"/>
      <c r="BI85" s="5"/>
      <c r="BO85" s="128"/>
      <c r="BP85" s="128"/>
      <c r="BQ85" s="128"/>
      <c r="BR85" s="128"/>
    </row>
    <row r="86" spans="1:70" s="6" customFormat="1" x14ac:dyDescent="0.25">
      <c r="A86" s="1"/>
      <c r="B86" s="2"/>
      <c r="C86" s="4"/>
      <c r="D86" s="3"/>
      <c r="E86" s="3"/>
      <c r="F86" s="3"/>
      <c r="G86" s="3"/>
      <c r="H86" s="3"/>
      <c r="I86" s="3"/>
      <c r="J86" s="3"/>
      <c r="K86" s="3"/>
      <c r="L86" s="5"/>
      <c r="T86" s="2"/>
      <c r="AU86" s="5"/>
      <c r="BD86" s="5"/>
      <c r="BE86" s="5"/>
      <c r="BF86" s="5"/>
      <c r="BG86" s="5"/>
      <c r="BH86" s="5"/>
      <c r="BI86" s="5"/>
      <c r="BO86" s="128"/>
      <c r="BP86" s="128"/>
      <c r="BQ86" s="128"/>
      <c r="BR86" s="128"/>
    </row>
    <row r="87" spans="1:70" s="6" customFormat="1" x14ac:dyDescent="0.25">
      <c r="A87" s="1"/>
      <c r="B87" s="2"/>
      <c r="C87" s="4"/>
      <c r="D87" s="3"/>
      <c r="E87" s="3"/>
      <c r="F87" s="3"/>
      <c r="G87" s="3"/>
      <c r="H87" s="3"/>
      <c r="I87" s="3"/>
      <c r="J87" s="3"/>
      <c r="K87" s="3"/>
      <c r="L87" s="5"/>
      <c r="T87" s="2"/>
      <c r="AU87" s="5"/>
      <c r="BD87" s="5"/>
      <c r="BE87" s="5"/>
      <c r="BF87" s="5"/>
      <c r="BG87" s="5"/>
      <c r="BH87" s="5"/>
      <c r="BI87" s="5"/>
      <c r="BO87" s="128"/>
      <c r="BP87" s="128"/>
      <c r="BQ87" s="128"/>
      <c r="BR87" s="128"/>
    </row>
    <row r="88" spans="1:70" s="6" customFormat="1" x14ac:dyDescent="0.25">
      <c r="A88" s="1"/>
      <c r="B88" s="2"/>
      <c r="C88" s="4"/>
      <c r="D88" s="3"/>
      <c r="E88" s="3"/>
      <c r="F88" s="3"/>
      <c r="G88" s="3"/>
      <c r="H88" s="3"/>
      <c r="I88" s="3"/>
      <c r="J88" s="3"/>
      <c r="K88" s="3"/>
      <c r="L88" s="5"/>
      <c r="T88" s="2"/>
      <c r="AU88" s="5"/>
      <c r="BD88" s="5"/>
      <c r="BE88" s="5"/>
      <c r="BF88" s="5"/>
      <c r="BG88" s="5"/>
      <c r="BH88" s="5"/>
      <c r="BI88" s="5"/>
      <c r="BO88" s="128"/>
      <c r="BP88" s="128"/>
      <c r="BQ88" s="128"/>
      <c r="BR88" s="128"/>
    </row>
    <row r="89" spans="1:70" s="6" customFormat="1" x14ac:dyDescent="0.25">
      <c r="A89" s="1"/>
      <c r="B89" s="2"/>
      <c r="C89" s="4"/>
      <c r="D89" s="3"/>
      <c r="E89" s="3"/>
      <c r="F89" s="3"/>
      <c r="G89" s="3"/>
      <c r="H89" s="3"/>
      <c r="I89" s="3"/>
      <c r="J89" s="3"/>
      <c r="K89" s="3"/>
      <c r="L89" s="5"/>
      <c r="T89" s="2"/>
      <c r="AU89" s="5"/>
      <c r="BD89" s="5"/>
      <c r="BE89" s="5"/>
      <c r="BF89" s="5"/>
      <c r="BG89" s="5"/>
      <c r="BH89" s="5"/>
      <c r="BI89" s="5"/>
      <c r="BO89" s="128"/>
      <c r="BP89" s="128"/>
      <c r="BQ89" s="128"/>
      <c r="BR89" s="128"/>
    </row>
    <row r="90" spans="1:70" s="6" customFormat="1" x14ac:dyDescent="0.25">
      <c r="A90" s="1"/>
      <c r="B90" s="2"/>
      <c r="C90" s="4"/>
      <c r="D90" s="3"/>
      <c r="E90" s="3"/>
      <c r="F90" s="3"/>
      <c r="G90" s="3"/>
      <c r="H90" s="3"/>
      <c r="I90" s="3"/>
      <c r="J90" s="3"/>
      <c r="K90" s="3"/>
      <c r="L90" s="5"/>
      <c r="T90" s="2"/>
      <c r="AU90" s="5"/>
      <c r="BD90" s="5"/>
      <c r="BE90" s="5"/>
      <c r="BF90" s="5"/>
      <c r="BG90" s="5"/>
      <c r="BH90" s="5"/>
      <c r="BI90" s="5"/>
      <c r="BO90" s="128"/>
      <c r="BP90" s="128"/>
      <c r="BQ90" s="128"/>
      <c r="BR90" s="128"/>
    </row>
    <row r="91" spans="1:70" s="6" customFormat="1" x14ac:dyDescent="0.25">
      <c r="A91" s="1"/>
      <c r="B91" s="2"/>
      <c r="C91" s="4"/>
      <c r="D91" s="3"/>
      <c r="E91" s="3"/>
      <c r="F91" s="3"/>
      <c r="G91" s="3"/>
      <c r="H91" s="3"/>
      <c r="I91" s="3"/>
      <c r="J91" s="3"/>
      <c r="K91" s="3"/>
      <c r="L91" s="5"/>
      <c r="T91" s="2"/>
      <c r="AU91" s="5"/>
      <c r="BD91" s="5"/>
      <c r="BE91" s="5"/>
      <c r="BF91" s="5"/>
      <c r="BG91" s="5"/>
      <c r="BH91" s="5"/>
      <c r="BI91" s="5"/>
      <c r="BO91" s="128"/>
      <c r="BP91" s="128"/>
      <c r="BQ91" s="128"/>
      <c r="BR91" s="128"/>
    </row>
    <row r="92" spans="1:70" s="6" customFormat="1" x14ac:dyDescent="0.25">
      <c r="A92" s="1"/>
      <c r="B92" s="2"/>
      <c r="C92" s="4"/>
      <c r="D92" s="3"/>
      <c r="E92" s="3"/>
      <c r="F92" s="3"/>
      <c r="G92" s="3"/>
      <c r="H92" s="3"/>
      <c r="I92" s="3"/>
      <c r="J92" s="3"/>
      <c r="K92" s="3"/>
      <c r="L92" s="5"/>
      <c r="T92" s="2"/>
      <c r="AU92" s="5"/>
      <c r="BD92" s="5"/>
      <c r="BE92" s="5"/>
      <c r="BF92" s="5"/>
      <c r="BG92" s="5"/>
      <c r="BH92" s="5"/>
      <c r="BI92" s="5"/>
      <c r="BO92" s="128"/>
      <c r="BP92" s="128"/>
      <c r="BQ92" s="128"/>
      <c r="BR92" s="128"/>
    </row>
    <row r="93" spans="1:70" s="6" customFormat="1" x14ac:dyDescent="0.25">
      <c r="A93" s="1"/>
      <c r="B93" s="2"/>
      <c r="C93" s="4"/>
      <c r="D93" s="3"/>
      <c r="E93" s="3"/>
      <c r="F93" s="3"/>
      <c r="G93" s="3"/>
      <c r="H93" s="3"/>
      <c r="I93" s="3"/>
      <c r="J93" s="3"/>
      <c r="K93" s="3"/>
      <c r="L93" s="5"/>
      <c r="T93" s="2"/>
      <c r="AU93" s="5"/>
      <c r="BD93" s="5"/>
      <c r="BE93" s="5"/>
      <c r="BF93" s="5"/>
      <c r="BG93" s="5"/>
      <c r="BH93" s="5"/>
      <c r="BI93" s="5"/>
      <c r="BO93" s="128"/>
      <c r="BP93" s="128"/>
      <c r="BQ93" s="128"/>
      <c r="BR93" s="128"/>
    </row>
    <row r="94" spans="1:70" s="6" customFormat="1" x14ac:dyDescent="0.25">
      <c r="A94" s="1"/>
      <c r="B94" s="2"/>
      <c r="C94" s="4"/>
      <c r="D94" s="3"/>
      <c r="E94" s="3"/>
      <c r="F94" s="3"/>
      <c r="G94" s="3"/>
      <c r="H94" s="3"/>
      <c r="I94" s="3"/>
      <c r="J94" s="3"/>
      <c r="K94" s="3"/>
      <c r="L94" s="5"/>
      <c r="T94" s="2"/>
      <c r="AU94" s="5"/>
      <c r="BD94" s="5"/>
      <c r="BE94" s="5"/>
      <c r="BF94" s="5"/>
      <c r="BG94" s="5"/>
      <c r="BH94" s="5"/>
      <c r="BI94" s="5"/>
      <c r="BO94" s="128"/>
      <c r="BP94" s="128"/>
      <c r="BQ94" s="128"/>
      <c r="BR94" s="128"/>
    </row>
    <row r="95" spans="1:70" s="6" customFormat="1" x14ac:dyDescent="0.25">
      <c r="A95" s="1"/>
      <c r="B95" s="2"/>
      <c r="C95" s="4"/>
      <c r="D95" s="3"/>
      <c r="E95" s="3"/>
      <c r="F95" s="3"/>
      <c r="G95" s="3"/>
      <c r="H95" s="3"/>
      <c r="I95" s="3"/>
      <c r="J95" s="3"/>
      <c r="K95" s="3"/>
      <c r="L95" s="5"/>
      <c r="T95" s="2"/>
      <c r="AU95" s="5"/>
      <c r="BD95" s="5"/>
      <c r="BE95" s="5"/>
      <c r="BF95" s="5"/>
      <c r="BG95" s="5"/>
      <c r="BH95" s="5"/>
      <c r="BI95" s="5"/>
      <c r="BO95" s="128"/>
      <c r="BP95" s="128"/>
      <c r="BQ95" s="128"/>
      <c r="BR95" s="128"/>
    </row>
    <row r="96" spans="1:70" s="6" customFormat="1" x14ac:dyDescent="0.25">
      <c r="A96" s="1"/>
      <c r="B96" s="2"/>
      <c r="C96" s="4"/>
      <c r="D96" s="3"/>
      <c r="E96" s="3"/>
      <c r="F96" s="3"/>
      <c r="G96" s="3"/>
      <c r="H96" s="3"/>
      <c r="I96" s="3"/>
      <c r="J96" s="3"/>
      <c r="K96" s="3"/>
      <c r="L96" s="5"/>
      <c r="T96" s="2"/>
      <c r="AU96" s="5"/>
      <c r="BD96" s="5"/>
      <c r="BE96" s="5"/>
      <c r="BF96" s="5"/>
      <c r="BG96" s="5"/>
      <c r="BH96" s="5"/>
      <c r="BI96" s="5"/>
      <c r="BO96" s="128"/>
      <c r="BP96" s="128"/>
      <c r="BQ96" s="128"/>
      <c r="BR96" s="128"/>
    </row>
    <row r="97" spans="1:70" s="6" customFormat="1" x14ac:dyDescent="0.25">
      <c r="A97" s="1"/>
      <c r="B97" s="2"/>
      <c r="C97" s="4"/>
      <c r="D97" s="3"/>
      <c r="E97" s="3"/>
      <c r="F97" s="3"/>
      <c r="G97" s="3"/>
      <c r="H97" s="3"/>
      <c r="I97" s="3"/>
      <c r="J97" s="3"/>
      <c r="K97" s="3"/>
      <c r="L97" s="5"/>
      <c r="T97" s="2"/>
      <c r="AU97" s="5"/>
      <c r="BD97" s="5"/>
      <c r="BE97" s="5"/>
      <c r="BF97" s="5"/>
      <c r="BG97" s="5"/>
      <c r="BH97" s="5"/>
      <c r="BI97" s="5"/>
      <c r="BO97" s="128"/>
      <c r="BP97" s="128"/>
      <c r="BQ97" s="128"/>
      <c r="BR97" s="128"/>
    </row>
    <row r="98" spans="1:70" s="6" customFormat="1" x14ac:dyDescent="0.25">
      <c r="A98" s="1"/>
      <c r="B98" s="2"/>
      <c r="C98" s="4"/>
      <c r="D98" s="3"/>
      <c r="E98" s="3"/>
      <c r="F98" s="3"/>
      <c r="G98" s="3"/>
      <c r="H98" s="3"/>
      <c r="I98" s="3"/>
      <c r="J98" s="3"/>
      <c r="K98" s="3"/>
      <c r="L98" s="5"/>
      <c r="T98" s="2"/>
      <c r="AU98" s="5"/>
      <c r="BD98" s="5"/>
      <c r="BE98" s="5"/>
      <c r="BF98" s="5"/>
      <c r="BG98" s="5"/>
      <c r="BH98" s="5"/>
      <c r="BI98" s="5"/>
      <c r="BO98" s="128"/>
      <c r="BP98" s="128"/>
      <c r="BQ98" s="128"/>
      <c r="BR98" s="128"/>
    </row>
    <row r="99" spans="1:70" s="6" customFormat="1" x14ac:dyDescent="0.25">
      <c r="A99" s="1"/>
      <c r="B99" s="2"/>
      <c r="C99" s="4"/>
      <c r="D99" s="3"/>
      <c r="E99" s="3"/>
      <c r="F99" s="3"/>
      <c r="G99" s="3"/>
      <c r="H99" s="3"/>
      <c r="I99" s="3"/>
      <c r="J99" s="3"/>
      <c r="K99" s="3"/>
      <c r="L99" s="5"/>
      <c r="T99" s="2"/>
      <c r="AU99" s="5"/>
      <c r="BD99" s="5"/>
      <c r="BE99" s="5"/>
      <c r="BF99" s="5"/>
      <c r="BG99" s="5"/>
      <c r="BH99" s="5"/>
      <c r="BI99" s="5"/>
      <c r="BO99" s="128"/>
      <c r="BP99" s="128"/>
      <c r="BQ99" s="128"/>
      <c r="BR99" s="128"/>
    </row>
    <row r="100" spans="1:70" s="6" customFormat="1" x14ac:dyDescent="0.25">
      <c r="A100" s="1"/>
      <c r="B100" s="2"/>
      <c r="C100" s="4"/>
      <c r="D100" s="3"/>
      <c r="E100" s="3"/>
      <c r="F100" s="3"/>
      <c r="G100" s="3"/>
      <c r="H100" s="3"/>
      <c r="I100" s="3"/>
      <c r="J100" s="3"/>
      <c r="K100" s="3"/>
      <c r="L100" s="5"/>
      <c r="T100" s="2"/>
      <c r="AU100" s="5"/>
      <c r="BD100" s="5"/>
      <c r="BE100" s="5"/>
      <c r="BF100" s="5"/>
      <c r="BG100" s="5"/>
      <c r="BH100" s="5"/>
      <c r="BI100" s="5"/>
      <c r="BO100" s="128"/>
      <c r="BP100" s="128"/>
      <c r="BQ100" s="128"/>
      <c r="BR100" s="128"/>
    </row>
    <row r="101" spans="1:70" s="6" customFormat="1" x14ac:dyDescent="0.25">
      <c r="A101" s="1"/>
      <c r="B101" s="2"/>
      <c r="C101" s="4"/>
      <c r="D101" s="3"/>
      <c r="E101" s="3"/>
      <c r="F101" s="3"/>
      <c r="G101" s="3"/>
      <c r="H101" s="3"/>
      <c r="I101" s="3"/>
      <c r="J101" s="3"/>
      <c r="K101" s="3"/>
      <c r="L101" s="5"/>
      <c r="T101" s="2"/>
      <c r="AU101" s="5"/>
      <c r="BD101" s="5"/>
      <c r="BE101" s="5"/>
      <c r="BF101" s="5"/>
      <c r="BG101" s="5"/>
      <c r="BH101" s="5"/>
      <c r="BI101" s="5"/>
      <c r="BO101" s="128"/>
      <c r="BP101" s="128"/>
      <c r="BQ101" s="128"/>
      <c r="BR101" s="128"/>
    </row>
    <row r="102" spans="1:70" s="6" customFormat="1" x14ac:dyDescent="0.25">
      <c r="A102" s="1"/>
      <c r="B102" s="2"/>
      <c r="C102" s="4"/>
      <c r="D102" s="3"/>
      <c r="E102" s="3"/>
      <c r="F102" s="3"/>
      <c r="G102" s="3"/>
      <c r="H102" s="3"/>
      <c r="I102" s="3"/>
      <c r="J102" s="3"/>
      <c r="K102" s="3"/>
      <c r="L102" s="5"/>
      <c r="T102" s="2"/>
      <c r="AU102" s="5"/>
      <c r="BD102" s="5"/>
      <c r="BE102" s="5"/>
      <c r="BF102" s="5"/>
      <c r="BG102" s="5"/>
      <c r="BH102" s="5"/>
      <c r="BI102" s="5"/>
      <c r="BO102" s="128"/>
      <c r="BP102" s="128"/>
      <c r="BQ102" s="128"/>
      <c r="BR102" s="128"/>
    </row>
    <row r="103" spans="1:70" s="6" customFormat="1" x14ac:dyDescent="0.25">
      <c r="A103" s="1"/>
      <c r="B103" s="2"/>
      <c r="C103" s="4"/>
      <c r="D103" s="3"/>
      <c r="E103" s="3"/>
      <c r="F103" s="3"/>
      <c r="G103" s="3"/>
      <c r="H103" s="3"/>
      <c r="I103" s="3"/>
      <c r="J103" s="3"/>
      <c r="K103" s="3"/>
      <c r="L103" s="5"/>
      <c r="T103" s="2"/>
      <c r="AU103" s="5"/>
      <c r="BD103" s="5"/>
      <c r="BE103" s="5"/>
      <c r="BF103" s="5"/>
      <c r="BG103" s="5"/>
      <c r="BH103" s="5"/>
      <c r="BI103" s="5"/>
      <c r="BO103" s="128"/>
      <c r="BP103" s="128"/>
      <c r="BQ103" s="128"/>
      <c r="BR103" s="128"/>
    </row>
    <row r="104" spans="1:70" s="6" customFormat="1" x14ac:dyDescent="0.25">
      <c r="A104" s="1"/>
      <c r="B104" s="2"/>
      <c r="C104" s="4"/>
      <c r="D104" s="3"/>
      <c r="E104" s="3"/>
      <c r="F104" s="3"/>
      <c r="G104" s="3"/>
      <c r="H104" s="3"/>
      <c r="I104" s="3"/>
      <c r="J104" s="3"/>
      <c r="K104" s="3"/>
      <c r="L104" s="5"/>
      <c r="T104" s="2"/>
      <c r="AU104" s="5"/>
      <c r="BD104" s="5"/>
      <c r="BE104" s="5"/>
      <c r="BF104" s="5"/>
      <c r="BG104" s="5"/>
      <c r="BH104" s="5"/>
      <c r="BI104" s="5"/>
      <c r="BO104" s="128"/>
      <c r="BP104" s="128"/>
      <c r="BQ104" s="128"/>
      <c r="BR104" s="128"/>
    </row>
    <row r="105" spans="1:70" s="6" customFormat="1" x14ac:dyDescent="0.25">
      <c r="A105" s="1"/>
      <c r="B105" s="2"/>
      <c r="C105" s="4"/>
      <c r="D105" s="3"/>
      <c r="E105" s="3"/>
      <c r="F105" s="3"/>
      <c r="G105" s="3"/>
      <c r="H105" s="3"/>
      <c r="I105" s="3"/>
      <c r="J105" s="3"/>
      <c r="K105" s="3"/>
      <c r="L105" s="5"/>
      <c r="T105" s="2"/>
      <c r="AU105" s="5"/>
      <c r="BD105" s="5"/>
      <c r="BE105" s="5"/>
      <c r="BF105" s="5"/>
      <c r="BG105" s="5"/>
      <c r="BH105" s="5"/>
      <c r="BI105" s="5"/>
      <c r="BO105" s="128"/>
      <c r="BP105" s="128"/>
      <c r="BQ105" s="128"/>
      <c r="BR105" s="128"/>
    </row>
    <row r="106" spans="1:70" s="6" customFormat="1" x14ac:dyDescent="0.25">
      <c r="A106" s="1"/>
      <c r="B106" s="2"/>
      <c r="C106" s="4"/>
      <c r="D106" s="3"/>
      <c r="E106" s="3"/>
      <c r="F106" s="3"/>
      <c r="G106" s="3"/>
      <c r="H106" s="3"/>
      <c r="I106" s="3"/>
      <c r="J106" s="3"/>
      <c r="K106" s="3"/>
      <c r="L106" s="5"/>
      <c r="T106" s="2"/>
      <c r="AU106" s="5"/>
      <c r="BD106" s="5"/>
      <c r="BE106" s="5"/>
      <c r="BF106" s="5"/>
      <c r="BG106" s="5"/>
      <c r="BH106" s="5"/>
      <c r="BI106" s="5"/>
      <c r="BO106" s="128"/>
      <c r="BP106" s="128"/>
      <c r="BQ106" s="128"/>
      <c r="BR106" s="128"/>
    </row>
    <row r="107" spans="1:70" s="6" customFormat="1" x14ac:dyDescent="0.25">
      <c r="A107" s="1"/>
      <c r="B107" s="2"/>
      <c r="C107" s="4"/>
      <c r="D107" s="3"/>
      <c r="E107" s="3"/>
      <c r="F107" s="3"/>
      <c r="G107" s="3"/>
      <c r="H107" s="3"/>
      <c r="I107" s="3"/>
      <c r="J107" s="3"/>
      <c r="K107" s="3"/>
      <c r="L107" s="5"/>
      <c r="T107" s="2"/>
      <c r="AU107" s="5"/>
      <c r="BD107" s="5"/>
      <c r="BE107" s="5"/>
      <c r="BF107" s="5"/>
      <c r="BG107" s="5"/>
      <c r="BH107" s="5"/>
      <c r="BI107" s="5"/>
      <c r="BO107" s="128"/>
      <c r="BP107" s="128"/>
      <c r="BQ107" s="128"/>
      <c r="BR107" s="128"/>
    </row>
    <row r="108" spans="1:70" s="6" customFormat="1" x14ac:dyDescent="0.25">
      <c r="A108" s="1"/>
      <c r="B108" s="2"/>
      <c r="C108" s="4"/>
      <c r="D108" s="3"/>
      <c r="E108" s="3"/>
      <c r="F108" s="3"/>
      <c r="G108" s="3"/>
      <c r="H108" s="3"/>
      <c r="I108" s="3"/>
      <c r="J108" s="3"/>
      <c r="K108" s="3"/>
      <c r="L108" s="5"/>
      <c r="T108" s="2"/>
      <c r="AU108" s="5"/>
      <c r="BD108" s="5"/>
      <c r="BE108" s="5"/>
      <c r="BF108" s="5"/>
      <c r="BG108" s="5"/>
      <c r="BH108" s="5"/>
      <c r="BI108" s="5"/>
      <c r="BO108" s="128"/>
      <c r="BP108" s="128"/>
      <c r="BQ108" s="128"/>
      <c r="BR108" s="128"/>
    </row>
    <row r="109" spans="1:70" s="6" customFormat="1" x14ac:dyDescent="0.25">
      <c r="A109" s="1"/>
      <c r="B109" s="2"/>
      <c r="C109" s="4"/>
      <c r="D109" s="3"/>
      <c r="E109" s="3"/>
      <c r="F109" s="3"/>
      <c r="G109" s="3"/>
      <c r="H109" s="3"/>
      <c r="I109" s="3"/>
      <c r="J109" s="3"/>
      <c r="K109" s="3"/>
      <c r="L109" s="5"/>
      <c r="T109" s="2"/>
      <c r="AU109" s="5"/>
      <c r="BD109" s="5"/>
      <c r="BE109" s="5"/>
      <c r="BF109" s="5"/>
      <c r="BG109" s="5"/>
      <c r="BH109" s="5"/>
      <c r="BI109" s="5"/>
      <c r="BO109" s="128"/>
      <c r="BP109" s="128"/>
      <c r="BQ109" s="128"/>
      <c r="BR109" s="128"/>
    </row>
    <row r="110" spans="1:70" s="6" customFormat="1" x14ac:dyDescent="0.25">
      <c r="A110" s="1"/>
      <c r="B110" s="2"/>
      <c r="C110" s="4"/>
      <c r="D110" s="3"/>
      <c r="E110" s="3"/>
      <c r="F110" s="3"/>
      <c r="G110" s="3"/>
      <c r="H110" s="3"/>
      <c r="I110" s="3"/>
      <c r="J110" s="3"/>
      <c r="K110" s="3"/>
      <c r="L110" s="5"/>
      <c r="T110" s="2"/>
      <c r="AU110" s="5"/>
      <c r="BD110" s="5"/>
      <c r="BE110" s="5"/>
      <c r="BF110" s="5"/>
      <c r="BG110" s="5"/>
      <c r="BH110" s="5"/>
      <c r="BI110" s="5"/>
      <c r="BO110" s="128"/>
      <c r="BP110" s="128"/>
      <c r="BQ110" s="128"/>
      <c r="BR110" s="128"/>
    </row>
    <row r="111" spans="1:70" s="6" customFormat="1" x14ac:dyDescent="0.25">
      <c r="A111" s="1"/>
      <c r="B111" s="2"/>
      <c r="C111" s="4"/>
      <c r="D111" s="3"/>
      <c r="E111" s="3"/>
      <c r="F111" s="3"/>
      <c r="G111" s="3"/>
      <c r="H111" s="3"/>
      <c r="I111" s="3"/>
      <c r="J111" s="3"/>
      <c r="K111" s="3"/>
      <c r="L111" s="5"/>
      <c r="T111" s="2"/>
      <c r="AU111" s="5"/>
      <c r="BD111" s="5"/>
      <c r="BE111" s="5"/>
      <c r="BF111" s="5"/>
      <c r="BG111" s="5"/>
      <c r="BH111" s="5"/>
      <c r="BI111" s="5"/>
      <c r="BO111" s="128"/>
      <c r="BP111" s="128"/>
      <c r="BQ111" s="128"/>
      <c r="BR111" s="128"/>
    </row>
    <row r="112" spans="1:70" s="6" customFormat="1" x14ac:dyDescent="0.25">
      <c r="A112" s="1"/>
      <c r="B112" s="2"/>
      <c r="C112" s="4"/>
      <c r="D112" s="3"/>
      <c r="E112" s="3"/>
      <c r="F112" s="3"/>
      <c r="G112" s="3"/>
      <c r="H112" s="3"/>
      <c r="I112" s="3"/>
      <c r="J112" s="3"/>
      <c r="K112" s="3"/>
      <c r="L112" s="5"/>
      <c r="T112" s="2"/>
      <c r="AU112" s="5"/>
      <c r="BD112" s="5"/>
      <c r="BE112" s="5"/>
      <c r="BF112" s="5"/>
      <c r="BG112" s="5"/>
      <c r="BH112" s="5"/>
      <c r="BI112" s="5"/>
      <c r="BO112" s="128"/>
      <c r="BP112" s="128"/>
      <c r="BQ112" s="128"/>
      <c r="BR112" s="128"/>
    </row>
    <row r="113" spans="1:70" s="6" customFormat="1" x14ac:dyDescent="0.25">
      <c r="A113" s="1"/>
      <c r="B113" s="2"/>
      <c r="C113" s="4"/>
      <c r="D113" s="3"/>
      <c r="E113" s="3"/>
      <c r="F113" s="3"/>
      <c r="G113" s="3"/>
      <c r="H113" s="3"/>
      <c r="I113" s="3"/>
      <c r="J113" s="3"/>
      <c r="K113" s="3"/>
      <c r="L113" s="5"/>
      <c r="T113" s="2"/>
      <c r="AU113" s="5"/>
      <c r="BD113" s="5"/>
      <c r="BE113" s="5"/>
      <c r="BF113" s="5"/>
      <c r="BG113" s="5"/>
      <c r="BH113" s="5"/>
      <c r="BI113" s="5"/>
      <c r="BO113" s="128"/>
      <c r="BP113" s="128"/>
      <c r="BQ113" s="128"/>
      <c r="BR113" s="128"/>
    </row>
    <row r="114" spans="1:70" s="6" customFormat="1" x14ac:dyDescent="0.25">
      <c r="A114" s="1"/>
      <c r="B114" s="2"/>
      <c r="C114" s="4"/>
      <c r="D114" s="3"/>
      <c r="E114" s="3"/>
      <c r="F114" s="3"/>
      <c r="G114" s="3"/>
      <c r="H114" s="3"/>
      <c r="I114" s="3"/>
      <c r="J114" s="3"/>
      <c r="K114" s="3"/>
      <c r="L114" s="5"/>
      <c r="T114" s="2"/>
      <c r="AU114" s="5"/>
      <c r="BD114" s="5"/>
      <c r="BE114" s="5"/>
      <c r="BF114" s="5"/>
      <c r="BG114" s="5"/>
      <c r="BH114" s="5"/>
      <c r="BI114" s="5"/>
      <c r="BO114" s="128"/>
      <c r="BP114" s="128"/>
      <c r="BQ114" s="128"/>
      <c r="BR114" s="128"/>
    </row>
    <row r="115" spans="1:70" s="6" customFormat="1" x14ac:dyDescent="0.25">
      <c r="A115" s="1"/>
      <c r="B115" s="2"/>
      <c r="C115" s="4"/>
      <c r="D115" s="3"/>
      <c r="E115" s="3"/>
      <c r="F115" s="3"/>
      <c r="G115" s="3"/>
      <c r="H115" s="3"/>
      <c r="I115" s="3"/>
      <c r="J115" s="3"/>
      <c r="K115" s="3"/>
      <c r="L115" s="5"/>
      <c r="T115" s="2"/>
      <c r="AU115" s="5"/>
      <c r="BD115" s="5"/>
      <c r="BE115" s="5"/>
      <c r="BF115" s="5"/>
      <c r="BG115" s="5"/>
      <c r="BH115" s="5"/>
      <c r="BI115" s="5"/>
      <c r="BO115" s="128"/>
      <c r="BP115" s="128"/>
      <c r="BQ115" s="128"/>
      <c r="BR115" s="128"/>
    </row>
    <row r="116" spans="1:70" s="6" customFormat="1" x14ac:dyDescent="0.25">
      <c r="A116" s="1"/>
      <c r="B116" s="2"/>
      <c r="C116" s="4"/>
      <c r="D116" s="3"/>
      <c r="E116" s="3"/>
      <c r="F116" s="3"/>
      <c r="G116" s="3"/>
      <c r="H116" s="3"/>
      <c r="I116" s="3"/>
      <c r="J116" s="3"/>
      <c r="K116" s="3"/>
      <c r="L116" s="5"/>
      <c r="T116" s="2"/>
      <c r="AU116" s="5"/>
      <c r="BD116" s="5"/>
      <c r="BE116" s="5"/>
      <c r="BF116" s="5"/>
      <c r="BG116" s="5"/>
      <c r="BH116" s="5"/>
      <c r="BI116" s="5"/>
      <c r="BO116" s="128"/>
      <c r="BP116" s="128"/>
      <c r="BQ116" s="128"/>
      <c r="BR116" s="128"/>
    </row>
    <row r="117" spans="1:70" s="6" customFormat="1" x14ac:dyDescent="0.25">
      <c r="A117" s="1"/>
      <c r="B117" s="2"/>
      <c r="C117" s="4"/>
      <c r="D117" s="3"/>
      <c r="E117" s="3"/>
      <c r="F117" s="3"/>
      <c r="G117" s="3"/>
      <c r="H117" s="3"/>
      <c r="I117" s="3"/>
      <c r="J117" s="3"/>
      <c r="K117" s="3"/>
      <c r="L117" s="5"/>
      <c r="T117" s="2"/>
      <c r="AU117" s="5"/>
      <c r="BD117" s="5"/>
      <c r="BE117" s="5"/>
      <c r="BF117" s="5"/>
      <c r="BG117" s="5"/>
      <c r="BH117" s="5"/>
      <c r="BI117" s="5"/>
      <c r="BO117" s="128"/>
      <c r="BP117" s="128"/>
      <c r="BQ117" s="128"/>
      <c r="BR117" s="128"/>
    </row>
    <row r="118" spans="1:70" s="6" customFormat="1" x14ac:dyDescent="0.25">
      <c r="A118" s="1"/>
      <c r="B118" s="2"/>
      <c r="C118" s="4"/>
      <c r="D118" s="3"/>
      <c r="E118" s="3"/>
      <c r="F118" s="3"/>
      <c r="G118" s="3"/>
      <c r="H118" s="3"/>
      <c r="I118" s="3"/>
      <c r="J118" s="3"/>
      <c r="K118" s="3"/>
      <c r="L118" s="5"/>
      <c r="T118" s="2"/>
      <c r="AU118" s="5"/>
      <c r="BD118" s="5"/>
      <c r="BE118" s="5"/>
      <c r="BF118" s="5"/>
      <c r="BG118" s="5"/>
      <c r="BH118" s="5"/>
      <c r="BI118" s="5"/>
      <c r="BO118" s="128"/>
      <c r="BP118" s="128"/>
      <c r="BQ118" s="128"/>
      <c r="BR118" s="128"/>
    </row>
    <row r="119" spans="1:70" s="6" customFormat="1" x14ac:dyDescent="0.25">
      <c r="A119" s="1"/>
      <c r="B119" s="2"/>
      <c r="C119" s="4"/>
      <c r="D119" s="3"/>
      <c r="E119" s="3"/>
      <c r="F119" s="3"/>
      <c r="G119" s="3"/>
      <c r="H119" s="3"/>
      <c r="I119" s="3"/>
      <c r="J119" s="3"/>
      <c r="K119" s="3"/>
      <c r="L119" s="5"/>
      <c r="T119" s="2"/>
      <c r="AU119" s="5"/>
      <c r="BD119" s="5"/>
      <c r="BE119" s="5"/>
      <c r="BF119" s="5"/>
      <c r="BG119" s="5"/>
      <c r="BH119" s="5"/>
      <c r="BI119" s="5"/>
      <c r="BO119" s="128"/>
      <c r="BP119" s="128"/>
      <c r="BQ119" s="128"/>
      <c r="BR119" s="128"/>
    </row>
    <row r="120" spans="1:70" s="6" customFormat="1" x14ac:dyDescent="0.25">
      <c r="A120" s="1"/>
      <c r="B120" s="2"/>
      <c r="C120" s="4"/>
      <c r="D120" s="3"/>
      <c r="E120" s="3"/>
      <c r="F120" s="3"/>
      <c r="G120" s="3"/>
      <c r="H120" s="3"/>
      <c r="I120" s="3"/>
      <c r="J120" s="3"/>
      <c r="K120" s="3"/>
      <c r="L120" s="5"/>
      <c r="T120" s="2"/>
      <c r="AU120" s="5"/>
      <c r="BD120" s="5"/>
      <c r="BE120" s="5"/>
      <c r="BF120" s="5"/>
      <c r="BG120" s="5"/>
      <c r="BH120" s="5"/>
      <c r="BI120" s="5"/>
      <c r="BO120" s="128"/>
      <c r="BP120" s="128"/>
      <c r="BQ120" s="128"/>
      <c r="BR120" s="128"/>
    </row>
    <row r="121" spans="1:70" s="6" customFormat="1" x14ac:dyDescent="0.25">
      <c r="A121" s="1"/>
      <c r="B121" s="2"/>
      <c r="C121" s="4"/>
      <c r="D121" s="3"/>
      <c r="E121" s="3"/>
      <c r="F121" s="3"/>
      <c r="G121" s="3"/>
      <c r="H121" s="3"/>
      <c r="I121" s="3"/>
      <c r="J121" s="3"/>
      <c r="K121" s="3"/>
      <c r="L121" s="5"/>
      <c r="T121" s="2"/>
      <c r="AU121" s="5"/>
      <c r="BD121" s="5"/>
      <c r="BE121" s="5"/>
      <c r="BF121" s="5"/>
      <c r="BG121" s="5"/>
      <c r="BH121" s="5"/>
      <c r="BI121" s="5"/>
      <c r="BO121" s="128"/>
      <c r="BP121" s="128"/>
      <c r="BQ121" s="128"/>
      <c r="BR121" s="128"/>
    </row>
    <row r="122" spans="1:70" s="6" customFormat="1" x14ac:dyDescent="0.25">
      <c r="A122" s="1"/>
      <c r="B122" s="2"/>
      <c r="C122" s="4"/>
      <c r="D122" s="3"/>
      <c r="E122" s="3"/>
      <c r="F122" s="3"/>
      <c r="G122" s="3"/>
      <c r="H122" s="3"/>
      <c r="I122" s="3"/>
      <c r="J122" s="3"/>
      <c r="K122" s="3"/>
      <c r="L122" s="5"/>
      <c r="T122" s="2"/>
      <c r="AU122" s="5"/>
      <c r="BD122" s="5"/>
      <c r="BE122" s="5"/>
      <c r="BF122" s="5"/>
      <c r="BG122" s="5"/>
      <c r="BH122" s="5"/>
      <c r="BI122" s="5"/>
      <c r="BO122" s="128"/>
      <c r="BP122" s="128"/>
      <c r="BQ122" s="128"/>
      <c r="BR122" s="128"/>
    </row>
    <row r="123" spans="1:70" s="6" customFormat="1" x14ac:dyDescent="0.25">
      <c r="A123" s="1"/>
      <c r="B123" s="2"/>
      <c r="C123" s="4"/>
      <c r="D123" s="3"/>
      <c r="E123" s="3"/>
      <c r="F123" s="3"/>
      <c r="G123" s="3"/>
      <c r="H123" s="3"/>
      <c r="I123" s="3"/>
      <c r="J123" s="3"/>
      <c r="K123" s="3"/>
      <c r="L123" s="5"/>
      <c r="T123" s="2"/>
      <c r="AU123" s="5"/>
      <c r="BD123" s="5"/>
      <c r="BE123" s="5"/>
      <c r="BF123" s="5"/>
      <c r="BG123" s="5"/>
      <c r="BH123" s="5"/>
      <c r="BI123" s="5"/>
      <c r="BO123" s="128"/>
      <c r="BP123" s="128"/>
      <c r="BQ123" s="128"/>
      <c r="BR123" s="128"/>
    </row>
    <row r="124" spans="1:70" s="6" customFormat="1" x14ac:dyDescent="0.25">
      <c r="A124" s="1"/>
      <c r="B124" s="2"/>
      <c r="C124" s="4"/>
      <c r="D124" s="3"/>
      <c r="E124" s="3"/>
      <c r="F124" s="3"/>
      <c r="G124" s="3"/>
      <c r="H124" s="3"/>
      <c r="I124" s="3"/>
      <c r="J124" s="3"/>
      <c r="K124" s="3"/>
      <c r="L124" s="5"/>
      <c r="T124" s="2"/>
      <c r="AU124" s="5"/>
      <c r="BD124" s="5"/>
      <c r="BE124" s="5"/>
      <c r="BF124" s="5"/>
      <c r="BG124" s="5"/>
      <c r="BH124" s="5"/>
      <c r="BI124" s="5"/>
      <c r="BO124" s="128"/>
      <c r="BP124" s="128"/>
      <c r="BQ124" s="128"/>
      <c r="BR124" s="128"/>
    </row>
    <row r="125" spans="1:70" s="6" customFormat="1" x14ac:dyDescent="0.25">
      <c r="A125" s="1"/>
      <c r="B125" s="2"/>
      <c r="C125" s="4"/>
      <c r="D125" s="3"/>
      <c r="E125" s="3"/>
      <c r="F125" s="3"/>
      <c r="G125" s="3"/>
      <c r="H125" s="3"/>
      <c r="I125" s="3"/>
      <c r="J125" s="3"/>
      <c r="K125" s="3"/>
      <c r="L125" s="5"/>
      <c r="T125" s="2"/>
      <c r="AU125" s="5"/>
      <c r="BD125" s="5"/>
      <c r="BE125" s="5"/>
      <c r="BF125" s="5"/>
      <c r="BG125" s="5"/>
      <c r="BH125" s="5"/>
      <c r="BI125" s="5"/>
      <c r="BO125" s="128"/>
      <c r="BP125" s="128"/>
      <c r="BQ125" s="128"/>
      <c r="BR125" s="128"/>
    </row>
    <row r="126" spans="1:70" s="6" customFormat="1" x14ac:dyDescent="0.25">
      <c r="A126" s="1"/>
      <c r="B126" s="2"/>
      <c r="C126" s="4"/>
      <c r="D126" s="3"/>
      <c r="E126" s="3"/>
      <c r="F126" s="3"/>
      <c r="G126" s="3"/>
      <c r="H126" s="3"/>
      <c r="I126" s="3"/>
      <c r="J126" s="3"/>
      <c r="K126" s="3"/>
      <c r="L126" s="5"/>
      <c r="T126" s="2"/>
      <c r="AU126" s="5"/>
      <c r="BD126" s="5"/>
      <c r="BE126" s="5"/>
      <c r="BF126" s="5"/>
      <c r="BG126" s="5"/>
      <c r="BH126" s="5"/>
      <c r="BI126" s="5"/>
      <c r="BO126" s="128"/>
      <c r="BP126" s="128"/>
      <c r="BQ126" s="128"/>
      <c r="BR126" s="128"/>
    </row>
    <row r="127" spans="1:70" s="6" customFormat="1" x14ac:dyDescent="0.25">
      <c r="A127" s="1"/>
      <c r="B127" s="2"/>
      <c r="C127" s="4"/>
      <c r="D127" s="3"/>
      <c r="E127" s="3"/>
      <c r="F127" s="3"/>
      <c r="G127" s="3"/>
      <c r="H127" s="3"/>
      <c r="I127" s="3"/>
      <c r="J127" s="3"/>
      <c r="K127" s="3"/>
      <c r="L127" s="5"/>
      <c r="T127" s="2"/>
      <c r="AU127" s="5"/>
      <c r="BD127" s="5"/>
      <c r="BE127" s="5"/>
      <c r="BF127" s="5"/>
      <c r="BG127" s="5"/>
      <c r="BH127" s="5"/>
      <c r="BI127" s="5"/>
      <c r="BO127" s="128"/>
      <c r="BP127" s="128"/>
      <c r="BQ127" s="128"/>
      <c r="BR127" s="128"/>
    </row>
    <row r="128" spans="1:70" s="6" customFormat="1" x14ac:dyDescent="0.25">
      <c r="A128" s="1"/>
      <c r="B128" s="2"/>
      <c r="C128" s="4"/>
      <c r="D128" s="3"/>
      <c r="E128" s="3"/>
      <c r="F128" s="3"/>
      <c r="G128" s="3"/>
      <c r="H128" s="3"/>
      <c r="I128" s="3"/>
      <c r="J128" s="3"/>
      <c r="K128" s="3"/>
      <c r="L128" s="5"/>
      <c r="T128" s="2"/>
      <c r="AU128" s="5"/>
      <c r="BD128" s="5"/>
      <c r="BE128" s="5"/>
      <c r="BF128" s="5"/>
      <c r="BG128" s="5"/>
      <c r="BH128" s="5"/>
      <c r="BI128" s="5"/>
      <c r="BO128" s="128"/>
      <c r="BP128" s="128"/>
      <c r="BQ128" s="128"/>
      <c r="BR128" s="128"/>
    </row>
    <row r="129" spans="1:70" s="6" customFormat="1" x14ac:dyDescent="0.25">
      <c r="A129" s="1"/>
      <c r="B129" s="2"/>
      <c r="C129" s="4"/>
      <c r="D129" s="3"/>
      <c r="E129" s="3"/>
      <c r="F129" s="3"/>
      <c r="G129" s="3"/>
      <c r="H129" s="3"/>
      <c r="I129" s="3"/>
      <c r="J129" s="3"/>
      <c r="K129" s="3"/>
      <c r="L129" s="5"/>
      <c r="T129" s="2"/>
      <c r="AU129" s="5"/>
      <c r="BD129" s="5"/>
      <c r="BE129" s="5"/>
      <c r="BF129" s="5"/>
      <c r="BG129" s="5"/>
      <c r="BH129" s="5"/>
      <c r="BI129" s="5"/>
      <c r="BO129" s="128"/>
      <c r="BP129" s="128"/>
      <c r="BQ129" s="128"/>
      <c r="BR129" s="128"/>
    </row>
    <row r="130" spans="1:70" s="6" customFormat="1" x14ac:dyDescent="0.25">
      <c r="A130" s="1"/>
      <c r="B130" s="2"/>
      <c r="C130" s="4"/>
      <c r="D130" s="3"/>
      <c r="E130" s="3"/>
      <c r="F130" s="3"/>
      <c r="G130" s="3"/>
      <c r="H130" s="3"/>
      <c r="I130" s="3"/>
      <c r="J130" s="3"/>
      <c r="K130" s="3"/>
      <c r="L130" s="5"/>
      <c r="T130" s="2"/>
      <c r="AU130" s="5"/>
      <c r="BD130" s="5"/>
      <c r="BE130" s="5"/>
      <c r="BF130" s="5"/>
      <c r="BG130" s="5"/>
      <c r="BH130" s="5"/>
      <c r="BI130" s="5"/>
      <c r="BO130" s="128"/>
      <c r="BP130" s="128"/>
      <c r="BQ130" s="128"/>
      <c r="BR130" s="128"/>
    </row>
    <row r="131" spans="1:70" s="6" customFormat="1" x14ac:dyDescent="0.25">
      <c r="A131" s="1"/>
      <c r="B131" s="2"/>
      <c r="C131" s="4"/>
      <c r="D131" s="3"/>
      <c r="E131" s="3"/>
      <c r="F131" s="3"/>
      <c r="G131" s="3"/>
      <c r="H131" s="3"/>
      <c r="I131" s="3"/>
      <c r="J131" s="3"/>
      <c r="K131" s="3"/>
      <c r="L131" s="5"/>
      <c r="T131" s="2"/>
      <c r="AU131" s="5"/>
      <c r="BD131" s="5"/>
      <c r="BE131" s="5"/>
      <c r="BF131" s="5"/>
      <c r="BG131" s="5"/>
      <c r="BH131" s="5"/>
      <c r="BI131" s="5"/>
      <c r="BO131" s="128"/>
      <c r="BP131" s="128"/>
      <c r="BQ131" s="128"/>
      <c r="BR131" s="128"/>
    </row>
    <row r="132" spans="1:70" s="6" customFormat="1" x14ac:dyDescent="0.25">
      <c r="A132" s="1"/>
      <c r="B132" s="2"/>
      <c r="C132" s="4"/>
      <c r="D132" s="3"/>
      <c r="E132" s="3"/>
      <c r="F132" s="3"/>
      <c r="G132" s="3"/>
      <c r="H132" s="3"/>
      <c r="I132" s="3"/>
      <c r="J132" s="3"/>
      <c r="K132" s="3"/>
      <c r="L132" s="5"/>
      <c r="T132" s="2"/>
      <c r="AU132" s="5"/>
      <c r="BD132" s="5"/>
      <c r="BE132" s="5"/>
      <c r="BF132" s="5"/>
      <c r="BG132" s="5"/>
      <c r="BH132" s="5"/>
      <c r="BI132" s="5"/>
      <c r="BO132" s="128"/>
      <c r="BP132" s="128"/>
      <c r="BQ132" s="128"/>
      <c r="BR132" s="128"/>
    </row>
    <row r="133" spans="1:70" s="6" customFormat="1" x14ac:dyDescent="0.25">
      <c r="A133" s="1"/>
      <c r="B133" s="2"/>
      <c r="C133" s="4"/>
      <c r="D133" s="3"/>
      <c r="E133" s="3"/>
      <c r="F133" s="3"/>
      <c r="G133" s="3"/>
      <c r="H133" s="3"/>
      <c r="I133" s="3"/>
      <c r="J133" s="3"/>
      <c r="K133" s="3"/>
      <c r="L133" s="5"/>
      <c r="T133" s="2"/>
      <c r="AU133" s="5"/>
      <c r="BD133" s="5"/>
      <c r="BE133" s="5"/>
      <c r="BF133" s="5"/>
      <c r="BG133" s="5"/>
      <c r="BH133" s="5"/>
      <c r="BI133" s="5"/>
      <c r="BO133" s="128"/>
      <c r="BP133" s="128"/>
      <c r="BQ133" s="128"/>
      <c r="BR133" s="128"/>
    </row>
    <row r="134" spans="1:70" s="6" customFormat="1" x14ac:dyDescent="0.25">
      <c r="A134" s="1"/>
      <c r="B134" s="2"/>
      <c r="C134" s="4"/>
      <c r="D134" s="3"/>
      <c r="E134" s="3"/>
      <c r="F134" s="3"/>
      <c r="G134" s="3"/>
      <c r="H134" s="3"/>
      <c r="I134" s="3"/>
      <c r="J134" s="3"/>
      <c r="K134" s="3"/>
      <c r="L134" s="5"/>
      <c r="T134" s="2"/>
      <c r="AU134" s="5"/>
      <c r="BD134" s="5"/>
      <c r="BE134" s="5"/>
      <c r="BF134" s="5"/>
      <c r="BG134" s="5"/>
      <c r="BH134" s="5"/>
      <c r="BI134" s="5"/>
      <c r="BO134" s="128"/>
      <c r="BP134" s="128"/>
      <c r="BQ134" s="128"/>
      <c r="BR134" s="128"/>
    </row>
    <row r="135" spans="1:70" s="6" customFormat="1" x14ac:dyDescent="0.25">
      <c r="A135" s="1"/>
      <c r="B135" s="2"/>
      <c r="C135" s="4"/>
      <c r="D135" s="3"/>
      <c r="E135" s="3"/>
      <c r="F135" s="3"/>
      <c r="G135" s="3"/>
      <c r="H135" s="3"/>
      <c r="I135" s="3"/>
      <c r="J135" s="3"/>
      <c r="K135" s="3"/>
      <c r="L135" s="5"/>
      <c r="T135" s="2"/>
      <c r="AU135" s="5"/>
      <c r="BD135" s="5"/>
      <c r="BE135" s="5"/>
      <c r="BF135" s="5"/>
      <c r="BG135" s="5"/>
      <c r="BH135" s="5"/>
      <c r="BI135" s="5"/>
      <c r="BO135" s="128"/>
      <c r="BP135" s="128"/>
      <c r="BQ135" s="128"/>
      <c r="BR135" s="128"/>
    </row>
    <row r="136" spans="1:70" s="6" customFormat="1" x14ac:dyDescent="0.25">
      <c r="A136" s="1"/>
      <c r="B136" s="2"/>
      <c r="C136" s="4"/>
      <c r="D136" s="3"/>
      <c r="E136" s="3"/>
      <c r="F136" s="3"/>
      <c r="G136" s="3"/>
      <c r="H136" s="3"/>
      <c r="I136" s="3"/>
      <c r="J136" s="3"/>
      <c r="K136" s="3"/>
      <c r="L136" s="5"/>
      <c r="T136" s="2"/>
      <c r="AU136" s="5"/>
      <c r="BD136" s="5"/>
      <c r="BE136" s="5"/>
      <c r="BF136" s="5"/>
      <c r="BG136" s="5"/>
      <c r="BH136" s="5"/>
      <c r="BI136" s="5"/>
      <c r="BO136" s="128"/>
      <c r="BP136" s="128"/>
      <c r="BQ136" s="128"/>
      <c r="BR136" s="128"/>
    </row>
    <row r="137" spans="1:70" s="6" customFormat="1" x14ac:dyDescent="0.25">
      <c r="A137" s="1"/>
      <c r="B137" s="2"/>
      <c r="C137" s="4"/>
      <c r="D137" s="3"/>
      <c r="E137" s="3"/>
      <c r="F137" s="3"/>
      <c r="G137" s="3"/>
      <c r="H137" s="3"/>
      <c r="I137" s="3"/>
      <c r="J137" s="3"/>
      <c r="K137" s="3"/>
      <c r="L137" s="5"/>
      <c r="T137" s="2"/>
      <c r="AU137" s="5"/>
      <c r="BD137" s="5"/>
      <c r="BE137" s="5"/>
      <c r="BF137" s="5"/>
      <c r="BG137" s="5"/>
      <c r="BH137" s="5"/>
      <c r="BI137" s="5"/>
      <c r="BO137" s="128"/>
      <c r="BP137" s="128"/>
      <c r="BQ137" s="128"/>
      <c r="BR137" s="128"/>
    </row>
    <row r="138" spans="1:70" s="6" customFormat="1" x14ac:dyDescent="0.25">
      <c r="A138" s="1"/>
      <c r="B138" s="2"/>
      <c r="C138" s="4"/>
      <c r="D138" s="3"/>
      <c r="E138" s="3"/>
      <c r="F138" s="3"/>
      <c r="G138" s="3"/>
      <c r="H138" s="3"/>
      <c r="I138" s="3"/>
      <c r="J138" s="3"/>
      <c r="K138" s="3"/>
      <c r="L138" s="5"/>
      <c r="T138" s="2"/>
      <c r="AU138" s="5"/>
      <c r="BD138" s="5"/>
      <c r="BE138" s="5"/>
      <c r="BF138" s="5"/>
      <c r="BG138" s="5"/>
      <c r="BH138" s="5"/>
      <c r="BI138" s="5"/>
      <c r="BO138" s="128"/>
      <c r="BP138" s="128"/>
      <c r="BQ138" s="128"/>
      <c r="BR138" s="128"/>
    </row>
    <row r="139" spans="1:70" s="6" customFormat="1" x14ac:dyDescent="0.25">
      <c r="A139" s="1"/>
      <c r="B139" s="2"/>
      <c r="C139" s="4"/>
      <c r="D139" s="3"/>
      <c r="E139" s="3"/>
      <c r="F139" s="3"/>
      <c r="G139" s="3"/>
      <c r="H139" s="3"/>
      <c r="I139" s="3"/>
      <c r="J139" s="3"/>
      <c r="K139" s="3"/>
      <c r="L139" s="5"/>
      <c r="T139" s="2"/>
      <c r="AU139" s="5"/>
      <c r="BD139" s="5"/>
      <c r="BE139" s="5"/>
      <c r="BF139" s="5"/>
      <c r="BG139" s="5"/>
      <c r="BH139" s="5"/>
      <c r="BI139" s="5"/>
      <c r="BO139" s="128"/>
      <c r="BP139" s="128"/>
      <c r="BQ139" s="128"/>
      <c r="BR139" s="128"/>
    </row>
    <row r="140" spans="1:70" s="6" customFormat="1" x14ac:dyDescent="0.25">
      <c r="A140" s="1"/>
      <c r="B140" s="2"/>
      <c r="C140" s="4"/>
      <c r="D140" s="3"/>
      <c r="E140" s="3"/>
      <c r="F140" s="3"/>
      <c r="G140" s="3"/>
      <c r="H140" s="3"/>
      <c r="I140" s="3"/>
      <c r="J140" s="3"/>
      <c r="K140" s="3"/>
      <c r="L140" s="5"/>
      <c r="T140" s="2"/>
      <c r="AU140" s="5"/>
      <c r="BD140" s="5"/>
      <c r="BE140" s="5"/>
      <c r="BF140" s="5"/>
      <c r="BG140" s="5"/>
      <c r="BH140" s="5"/>
      <c r="BI140" s="5"/>
      <c r="BO140" s="128"/>
      <c r="BP140" s="128"/>
      <c r="BQ140" s="128"/>
      <c r="BR140" s="128"/>
    </row>
    <row r="141" spans="1:70" s="6" customFormat="1" x14ac:dyDescent="0.25">
      <c r="A141" s="1"/>
      <c r="B141" s="2"/>
      <c r="C141" s="4"/>
      <c r="D141" s="3"/>
      <c r="E141" s="3"/>
      <c r="F141" s="3"/>
      <c r="G141" s="3"/>
      <c r="H141" s="3"/>
      <c r="I141" s="3"/>
      <c r="J141" s="3"/>
      <c r="K141" s="3"/>
      <c r="L141" s="5"/>
      <c r="T141" s="2"/>
      <c r="AU141" s="5"/>
      <c r="BD141" s="5"/>
      <c r="BE141" s="5"/>
      <c r="BF141" s="5"/>
      <c r="BG141" s="5"/>
      <c r="BH141" s="5"/>
      <c r="BI141" s="5"/>
      <c r="BO141" s="128"/>
      <c r="BP141" s="128"/>
      <c r="BQ141" s="128"/>
      <c r="BR141" s="128"/>
    </row>
    <row r="142" spans="1:70" s="6" customFormat="1" x14ac:dyDescent="0.25">
      <c r="A142" s="1"/>
      <c r="B142" s="2"/>
      <c r="C142" s="4"/>
      <c r="D142" s="3"/>
      <c r="E142" s="3"/>
      <c r="F142" s="3"/>
      <c r="G142" s="3"/>
      <c r="H142" s="3"/>
      <c r="I142" s="3"/>
      <c r="J142" s="3"/>
      <c r="K142" s="3"/>
      <c r="L142" s="5"/>
      <c r="T142" s="2"/>
      <c r="AU142" s="5"/>
      <c r="BD142" s="5"/>
      <c r="BE142" s="5"/>
      <c r="BF142" s="5"/>
      <c r="BG142" s="5"/>
      <c r="BH142" s="5"/>
      <c r="BI142" s="5"/>
      <c r="BO142" s="128"/>
      <c r="BP142" s="128"/>
      <c r="BQ142" s="128"/>
      <c r="BR142" s="128"/>
    </row>
    <row r="143" spans="1:70" s="6" customFormat="1" x14ac:dyDescent="0.25">
      <c r="A143" s="1"/>
      <c r="B143" s="2"/>
      <c r="C143" s="4"/>
      <c r="D143" s="3"/>
      <c r="E143" s="3"/>
      <c r="F143" s="3"/>
      <c r="G143" s="3"/>
      <c r="H143" s="3"/>
      <c r="I143" s="3"/>
      <c r="J143" s="3"/>
      <c r="K143" s="3"/>
      <c r="L143" s="5"/>
      <c r="T143" s="2"/>
      <c r="AU143" s="5"/>
      <c r="BD143" s="5"/>
      <c r="BE143" s="5"/>
      <c r="BF143" s="5"/>
      <c r="BG143" s="5"/>
      <c r="BH143" s="5"/>
      <c r="BI143" s="5"/>
      <c r="BO143" s="128"/>
      <c r="BP143" s="128"/>
      <c r="BQ143" s="128"/>
      <c r="BR143" s="128"/>
    </row>
    <row r="144" spans="1:70" s="6" customFormat="1" x14ac:dyDescent="0.25">
      <c r="A144" s="1"/>
      <c r="B144" s="2"/>
      <c r="C144" s="4"/>
      <c r="D144" s="3"/>
      <c r="E144" s="3"/>
      <c r="F144" s="3"/>
      <c r="G144" s="3"/>
      <c r="H144" s="3"/>
      <c r="I144" s="3"/>
      <c r="J144" s="3"/>
      <c r="K144" s="3"/>
      <c r="L144" s="5"/>
      <c r="T144" s="2"/>
      <c r="AU144" s="5"/>
      <c r="BD144" s="5"/>
      <c r="BE144" s="5"/>
      <c r="BF144" s="5"/>
      <c r="BG144" s="5"/>
      <c r="BH144" s="5"/>
      <c r="BI144" s="5"/>
      <c r="BO144" s="128"/>
      <c r="BP144" s="128"/>
      <c r="BQ144" s="128"/>
      <c r="BR144" s="128"/>
    </row>
    <row r="145" spans="1:70" s="6" customFormat="1" x14ac:dyDescent="0.25">
      <c r="A145" s="1"/>
      <c r="B145" s="2"/>
      <c r="C145" s="4"/>
      <c r="D145" s="3"/>
      <c r="E145" s="3"/>
      <c r="F145" s="3"/>
      <c r="G145" s="3"/>
      <c r="H145" s="3"/>
      <c r="I145" s="3"/>
      <c r="J145" s="3"/>
      <c r="K145" s="3"/>
      <c r="L145" s="5"/>
      <c r="T145" s="2"/>
      <c r="AU145" s="5"/>
      <c r="BD145" s="5"/>
      <c r="BE145" s="5"/>
      <c r="BF145" s="5"/>
      <c r="BG145" s="5"/>
      <c r="BH145" s="5"/>
      <c r="BI145" s="5"/>
      <c r="BO145" s="128"/>
      <c r="BP145" s="128"/>
      <c r="BQ145" s="128"/>
      <c r="BR145" s="128"/>
    </row>
    <row r="146" spans="1:70" s="6" customFormat="1" x14ac:dyDescent="0.25">
      <c r="A146" s="1"/>
      <c r="B146" s="2"/>
      <c r="C146" s="4"/>
      <c r="D146" s="3"/>
      <c r="E146" s="3"/>
      <c r="F146" s="3"/>
      <c r="G146" s="3"/>
      <c r="H146" s="3"/>
      <c r="I146" s="3"/>
      <c r="J146" s="3"/>
      <c r="K146" s="3"/>
      <c r="L146" s="5"/>
      <c r="T146" s="2"/>
      <c r="AU146" s="5"/>
      <c r="BD146" s="5"/>
      <c r="BE146" s="5"/>
      <c r="BF146" s="5"/>
      <c r="BG146" s="5"/>
      <c r="BH146" s="5"/>
      <c r="BI146" s="5"/>
      <c r="BO146" s="128"/>
      <c r="BP146" s="128"/>
      <c r="BQ146" s="128"/>
      <c r="BR146" s="128"/>
    </row>
    <row r="147" spans="1:70" s="6" customFormat="1" x14ac:dyDescent="0.25">
      <c r="A147" s="1"/>
      <c r="B147" s="2"/>
      <c r="C147" s="4"/>
      <c r="D147" s="3"/>
      <c r="E147" s="3"/>
      <c r="F147" s="3"/>
      <c r="G147" s="3"/>
      <c r="H147" s="3"/>
      <c r="I147" s="3"/>
      <c r="J147" s="3"/>
      <c r="K147" s="3"/>
      <c r="L147" s="5"/>
      <c r="T147" s="2"/>
      <c r="AU147" s="5"/>
      <c r="BD147" s="5"/>
      <c r="BE147" s="5"/>
      <c r="BF147" s="5"/>
      <c r="BG147" s="5"/>
      <c r="BH147" s="5"/>
      <c r="BI147" s="5"/>
      <c r="BO147" s="128"/>
      <c r="BP147" s="128"/>
      <c r="BQ147" s="128"/>
      <c r="BR147" s="128"/>
    </row>
    <row r="148" spans="1:70" s="6" customFormat="1" x14ac:dyDescent="0.25">
      <c r="A148" s="1"/>
      <c r="B148" s="2"/>
      <c r="C148" s="4"/>
      <c r="D148" s="3"/>
      <c r="E148" s="3"/>
      <c r="F148" s="3"/>
      <c r="G148" s="3"/>
      <c r="H148" s="3"/>
      <c r="I148" s="3"/>
      <c r="J148" s="3"/>
      <c r="K148" s="3"/>
      <c r="L148" s="5"/>
      <c r="T148" s="2"/>
      <c r="AU148" s="5"/>
      <c r="BD148" s="5"/>
      <c r="BE148" s="5"/>
      <c r="BF148" s="5"/>
      <c r="BG148" s="5"/>
      <c r="BH148" s="5"/>
      <c r="BI148" s="5"/>
      <c r="BO148" s="128"/>
      <c r="BP148" s="128"/>
      <c r="BQ148" s="128"/>
      <c r="BR148" s="128"/>
    </row>
    <row r="149" spans="1:70" s="6" customFormat="1" x14ac:dyDescent="0.25">
      <c r="A149" s="1"/>
      <c r="B149" s="2"/>
      <c r="C149" s="4"/>
      <c r="D149" s="3"/>
      <c r="E149" s="3"/>
      <c r="F149" s="3"/>
      <c r="G149" s="3"/>
      <c r="H149" s="3"/>
      <c r="I149" s="3"/>
      <c r="J149" s="3"/>
      <c r="K149" s="3"/>
      <c r="L149" s="5"/>
      <c r="T149" s="2"/>
      <c r="AU149" s="5"/>
      <c r="BD149" s="5"/>
      <c r="BE149" s="5"/>
      <c r="BF149" s="5"/>
      <c r="BG149" s="5"/>
      <c r="BH149" s="5"/>
      <c r="BI149" s="5"/>
      <c r="BO149" s="128"/>
      <c r="BP149" s="128"/>
      <c r="BQ149" s="128"/>
      <c r="BR149" s="128"/>
    </row>
    <row r="150" spans="1:70" s="6" customFormat="1" x14ac:dyDescent="0.25">
      <c r="A150" s="1"/>
      <c r="B150" s="2"/>
      <c r="C150" s="4"/>
      <c r="D150" s="3"/>
      <c r="E150" s="3"/>
      <c r="F150" s="3"/>
      <c r="G150" s="3"/>
      <c r="H150" s="3"/>
      <c r="I150" s="3"/>
      <c r="J150" s="3"/>
      <c r="K150" s="3"/>
      <c r="L150" s="5"/>
      <c r="T150" s="2"/>
      <c r="AU150" s="5"/>
      <c r="BD150" s="5"/>
      <c r="BE150" s="5"/>
      <c r="BF150" s="5"/>
      <c r="BG150" s="5"/>
      <c r="BH150" s="5"/>
      <c r="BI150" s="5"/>
      <c r="BO150" s="128"/>
      <c r="BP150" s="128"/>
      <c r="BQ150" s="128"/>
      <c r="BR150" s="128"/>
    </row>
    <row r="151" spans="1:70" s="6" customFormat="1" x14ac:dyDescent="0.25">
      <c r="A151" s="1"/>
      <c r="B151" s="2"/>
      <c r="C151" s="4"/>
      <c r="D151" s="3"/>
      <c r="E151" s="3"/>
      <c r="F151" s="3"/>
      <c r="G151" s="3"/>
      <c r="H151" s="3"/>
      <c r="I151" s="3"/>
      <c r="J151" s="3"/>
      <c r="K151" s="3"/>
      <c r="L151" s="5"/>
      <c r="T151" s="2"/>
      <c r="AU151" s="5"/>
      <c r="BD151" s="5"/>
      <c r="BE151" s="5"/>
      <c r="BF151" s="5"/>
      <c r="BG151" s="5"/>
      <c r="BH151" s="5"/>
      <c r="BI151" s="5"/>
      <c r="BO151" s="128"/>
      <c r="BP151" s="128"/>
      <c r="BQ151" s="128"/>
      <c r="BR151" s="128"/>
    </row>
    <row r="152" spans="1:70" s="6" customFormat="1" x14ac:dyDescent="0.25">
      <c r="A152" s="1"/>
      <c r="B152" s="2"/>
      <c r="C152" s="4"/>
      <c r="D152" s="3"/>
      <c r="E152" s="3"/>
      <c r="F152" s="3"/>
      <c r="G152" s="3"/>
      <c r="H152" s="3"/>
      <c r="I152" s="3"/>
      <c r="J152" s="3"/>
      <c r="K152" s="3"/>
      <c r="L152" s="5"/>
      <c r="T152" s="2"/>
      <c r="AU152" s="5"/>
      <c r="BD152" s="5"/>
      <c r="BE152" s="5"/>
      <c r="BF152" s="5"/>
      <c r="BG152" s="5"/>
      <c r="BH152" s="5"/>
      <c r="BI152" s="5"/>
      <c r="BO152" s="128"/>
      <c r="BP152" s="128"/>
      <c r="BQ152" s="128"/>
      <c r="BR152" s="128"/>
    </row>
    <row r="153" spans="1:70" s="6" customFormat="1" x14ac:dyDescent="0.25">
      <c r="A153" s="1"/>
      <c r="B153" s="2"/>
      <c r="C153" s="4"/>
      <c r="D153" s="3"/>
      <c r="E153" s="3"/>
      <c r="F153" s="3"/>
      <c r="G153" s="3"/>
      <c r="H153" s="3"/>
      <c r="I153" s="3"/>
      <c r="J153" s="3"/>
      <c r="K153" s="3"/>
      <c r="L153" s="5"/>
      <c r="T153" s="2"/>
      <c r="AU153" s="5"/>
      <c r="BD153" s="5"/>
      <c r="BE153" s="5"/>
      <c r="BF153" s="5"/>
      <c r="BG153" s="5"/>
      <c r="BH153" s="5"/>
      <c r="BI153" s="5"/>
      <c r="BO153" s="128"/>
      <c r="BP153" s="128"/>
      <c r="BQ153" s="128"/>
      <c r="BR153" s="128"/>
    </row>
    <row r="154" spans="1:70" s="6" customFormat="1" x14ac:dyDescent="0.25">
      <c r="A154" s="1"/>
      <c r="B154" s="2"/>
      <c r="C154" s="4"/>
      <c r="D154" s="3"/>
      <c r="E154" s="3"/>
      <c r="F154" s="3"/>
      <c r="G154" s="3"/>
      <c r="H154" s="3"/>
      <c r="I154" s="3"/>
      <c r="J154" s="3"/>
      <c r="K154" s="3"/>
      <c r="L154" s="5"/>
      <c r="T154" s="2"/>
      <c r="AU154" s="5"/>
      <c r="BD154" s="5"/>
      <c r="BE154" s="5"/>
      <c r="BF154" s="5"/>
      <c r="BG154" s="5"/>
      <c r="BH154" s="5"/>
      <c r="BI154" s="5"/>
      <c r="BO154" s="128"/>
      <c r="BP154" s="128"/>
      <c r="BQ154" s="128"/>
      <c r="BR154" s="128"/>
    </row>
    <row r="155" spans="1:70" s="6" customFormat="1" x14ac:dyDescent="0.25">
      <c r="A155" s="1"/>
      <c r="B155" s="2"/>
      <c r="C155" s="4"/>
      <c r="D155" s="3"/>
      <c r="E155" s="3"/>
      <c r="F155" s="3"/>
      <c r="G155" s="3"/>
      <c r="H155" s="3"/>
      <c r="I155" s="3"/>
      <c r="J155" s="3"/>
      <c r="K155" s="3"/>
      <c r="L155" s="5"/>
      <c r="T155" s="2"/>
      <c r="AU155" s="5"/>
      <c r="BD155" s="5"/>
      <c r="BE155" s="5"/>
      <c r="BF155" s="5"/>
      <c r="BG155" s="5"/>
      <c r="BH155" s="5"/>
      <c r="BI155" s="5"/>
      <c r="BO155" s="128"/>
      <c r="BP155" s="128"/>
      <c r="BQ155" s="128"/>
      <c r="BR155" s="128"/>
    </row>
    <row r="156" spans="1:70" s="6" customFormat="1" x14ac:dyDescent="0.25">
      <c r="A156" s="1"/>
      <c r="B156" s="2"/>
      <c r="C156" s="4"/>
      <c r="D156" s="3"/>
      <c r="E156" s="3"/>
      <c r="F156" s="3"/>
      <c r="G156" s="3"/>
      <c r="H156" s="3"/>
      <c r="I156" s="3"/>
      <c r="J156" s="3"/>
      <c r="K156" s="3"/>
      <c r="L156" s="5"/>
      <c r="T156" s="2"/>
      <c r="AU156" s="5"/>
      <c r="BD156" s="5"/>
      <c r="BE156" s="5"/>
      <c r="BF156" s="5"/>
      <c r="BG156" s="5"/>
      <c r="BH156" s="5"/>
      <c r="BI156" s="5"/>
      <c r="BO156" s="128"/>
      <c r="BP156" s="128"/>
      <c r="BQ156" s="128"/>
      <c r="BR156" s="128"/>
    </row>
    <row r="157" spans="1:70" s="6" customFormat="1" x14ac:dyDescent="0.25">
      <c r="A157" s="1"/>
      <c r="B157" s="2"/>
      <c r="C157" s="4"/>
      <c r="D157" s="3"/>
      <c r="E157" s="3"/>
      <c r="F157" s="3"/>
      <c r="G157" s="3"/>
      <c r="H157" s="3"/>
      <c r="I157" s="3"/>
      <c r="J157" s="3"/>
      <c r="K157" s="3"/>
      <c r="L157" s="5"/>
      <c r="T157" s="2"/>
      <c r="AU157" s="5"/>
      <c r="BD157" s="5"/>
      <c r="BE157" s="5"/>
      <c r="BF157" s="5"/>
      <c r="BG157" s="5"/>
      <c r="BH157" s="5"/>
      <c r="BI157" s="5"/>
      <c r="BO157" s="128"/>
      <c r="BP157" s="128"/>
      <c r="BQ157" s="128"/>
      <c r="BR157" s="128"/>
    </row>
    <row r="158" spans="1:70" s="6" customFormat="1" x14ac:dyDescent="0.25">
      <c r="A158" s="1"/>
      <c r="B158" s="2"/>
      <c r="C158" s="4"/>
      <c r="D158" s="3"/>
      <c r="E158" s="3"/>
      <c r="F158" s="3"/>
      <c r="G158" s="3"/>
      <c r="H158" s="3"/>
      <c r="I158" s="3"/>
      <c r="J158" s="3"/>
      <c r="K158" s="3"/>
      <c r="L158" s="5"/>
      <c r="T158" s="2"/>
      <c r="AU158" s="5"/>
      <c r="BD158" s="5"/>
      <c r="BE158" s="5"/>
      <c r="BF158" s="5"/>
      <c r="BG158" s="5"/>
      <c r="BH158" s="5"/>
      <c r="BI158" s="5"/>
      <c r="BO158" s="128"/>
      <c r="BP158" s="128"/>
      <c r="BQ158" s="128"/>
      <c r="BR158" s="128"/>
    </row>
    <row r="159" spans="1:70" s="6" customFormat="1" x14ac:dyDescent="0.25">
      <c r="A159" s="1"/>
      <c r="B159" s="2"/>
      <c r="C159" s="4"/>
      <c r="D159" s="3"/>
      <c r="E159" s="3"/>
      <c r="F159" s="3"/>
      <c r="G159" s="3"/>
      <c r="H159" s="3"/>
      <c r="I159" s="3"/>
      <c r="J159" s="3"/>
      <c r="K159" s="3"/>
      <c r="L159" s="5"/>
      <c r="T159" s="2"/>
      <c r="AU159" s="5"/>
      <c r="BD159" s="5"/>
      <c r="BE159" s="5"/>
      <c r="BF159" s="5"/>
      <c r="BG159" s="5"/>
      <c r="BH159" s="5"/>
      <c r="BI159" s="5"/>
      <c r="BO159" s="128"/>
      <c r="BP159" s="128"/>
      <c r="BQ159" s="128"/>
      <c r="BR159" s="128"/>
    </row>
    <row r="160" spans="1:70" s="6" customFormat="1" x14ac:dyDescent="0.25">
      <c r="A160" s="1"/>
      <c r="B160" s="2"/>
      <c r="C160" s="4"/>
      <c r="D160" s="3"/>
      <c r="E160" s="3"/>
      <c r="F160" s="3"/>
      <c r="G160" s="3"/>
      <c r="H160" s="3"/>
      <c r="I160" s="3"/>
      <c r="J160" s="3"/>
      <c r="K160" s="3"/>
      <c r="L160" s="5"/>
      <c r="T160" s="2"/>
      <c r="AU160" s="5"/>
      <c r="BD160" s="5"/>
      <c r="BE160" s="5"/>
      <c r="BF160" s="5"/>
      <c r="BG160" s="5"/>
      <c r="BH160" s="5"/>
      <c r="BI160" s="5"/>
      <c r="BO160" s="128"/>
      <c r="BP160" s="128"/>
      <c r="BQ160" s="128"/>
      <c r="BR160" s="128"/>
    </row>
    <row r="161" spans="1:70" s="6" customFormat="1" x14ac:dyDescent="0.25">
      <c r="A161" s="1"/>
      <c r="B161" s="2"/>
      <c r="C161" s="4"/>
      <c r="D161" s="3"/>
      <c r="E161" s="3"/>
      <c r="F161" s="3"/>
      <c r="G161" s="3"/>
      <c r="H161" s="3"/>
      <c r="I161" s="3"/>
      <c r="J161" s="3"/>
      <c r="K161" s="3"/>
      <c r="L161" s="5"/>
      <c r="T161" s="2"/>
      <c r="AU161" s="5"/>
      <c r="BD161" s="5"/>
      <c r="BE161" s="5"/>
      <c r="BF161" s="5"/>
      <c r="BG161" s="5"/>
      <c r="BH161" s="5"/>
      <c r="BI161" s="5"/>
      <c r="BO161" s="128"/>
      <c r="BP161" s="128"/>
      <c r="BQ161" s="128"/>
      <c r="BR161" s="128"/>
    </row>
    <row r="162" spans="1:70" s="6" customFormat="1" x14ac:dyDescent="0.25">
      <c r="A162" s="1"/>
      <c r="B162" s="2"/>
      <c r="C162" s="4"/>
      <c r="D162" s="3"/>
      <c r="E162" s="3"/>
      <c r="F162" s="3"/>
      <c r="G162" s="3"/>
      <c r="H162" s="3"/>
      <c r="I162" s="3"/>
      <c r="J162" s="3"/>
      <c r="K162" s="3"/>
      <c r="L162" s="5"/>
      <c r="T162" s="2"/>
      <c r="AU162" s="5"/>
      <c r="BD162" s="5"/>
      <c r="BE162" s="5"/>
      <c r="BF162" s="5"/>
      <c r="BG162" s="5"/>
      <c r="BH162" s="5"/>
      <c r="BI162" s="5"/>
      <c r="BO162" s="128"/>
      <c r="BP162" s="128"/>
      <c r="BQ162" s="128"/>
      <c r="BR162" s="128"/>
    </row>
    <row r="163" spans="1:70" s="6" customFormat="1" x14ac:dyDescent="0.25">
      <c r="A163" s="1"/>
      <c r="B163" s="2"/>
      <c r="C163" s="4"/>
      <c r="D163" s="3"/>
      <c r="E163" s="3"/>
      <c r="F163" s="3"/>
      <c r="G163" s="3"/>
      <c r="H163" s="3"/>
      <c r="I163" s="3"/>
      <c r="J163" s="3"/>
      <c r="K163" s="3"/>
      <c r="L163" s="5"/>
      <c r="T163" s="2"/>
      <c r="AU163" s="5"/>
      <c r="BD163" s="5"/>
      <c r="BE163" s="5"/>
      <c r="BF163" s="5"/>
      <c r="BG163" s="5"/>
      <c r="BH163" s="5"/>
      <c r="BI163" s="5"/>
      <c r="BO163" s="128"/>
      <c r="BP163" s="128"/>
      <c r="BQ163" s="128"/>
      <c r="BR163" s="128"/>
    </row>
    <row r="164" spans="1:70" s="6" customFormat="1" x14ac:dyDescent="0.25">
      <c r="A164" s="1"/>
      <c r="B164" s="2"/>
      <c r="C164" s="4"/>
      <c r="D164" s="3"/>
      <c r="E164" s="3"/>
      <c r="F164" s="3"/>
      <c r="G164" s="3"/>
      <c r="H164" s="3"/>
      <c r="I164" s="3"/>
      <c r="J164" s="3"/>
      <c r="K164" s="3"/>
      <c r="L164" s="5"/>
      <c r="T164" s="2"/>
      <c r="AU164" s="5"/>
      <c r="BD164" s="5"/>
      <c r="BE164" s="5"/>
      <c r="BF164" s="5"/>
      <c r="BG164" s="5"/>
      <c r="BH164" s="5"/>
      <c r="BI164" s="5"/>
      <c r="BO164" s="128"/>
      <c r="BP164" s="128"/>
      <c r="BQ164" s="128"/>
      <c r="BR164" s="128"/>
    </row>
    <row r="165" spans="1:70" s="6" customFormat="1" x14ac:dyDescent="0.25">
      <c r="A165" s="1"/>
      <c r="B165" s="2"/>
      <c r="C165" s="4"/>
      <c r="D165" s="3"/>
      <c r="E165" s="3"/>
      <c r="F165" s="3"/>
      <c r="G165" s="3"/>
      <c r="H165" s="3"/>
      <c r="I165" s="3"/>
      <c r="J165" s="3"/>
      <c r="K165" s="3"/>
      <c r="L165" s="5"/>
      <c r="T165" s="2"/>
      <c r="AU165" s="5"/>
      <c r="BD165" s="5"/>
      <c r="BE165" s="5"/>
      <c r="BF165" s="5"/>
      <c r="BG165" s="5"/>
      <c r="BH165" s="5"/>
      <c r="BI165" s="5"/>
      <c r="BO165" s="128"/>
      <c r="BP165" s="128"/>
      <c r="BQ165" s="128"/>
      <c r="BR165" s="128"/>
    </row>
    <row r="166" spans="1:70" s="6" customFormat="1" x14ac:dyDescent="0.25">
      <c r="A166" s="1"/>
      <c r="B166" s="2"/>
      <c r="C166" s="4"/>
      <c r="D166" s="3"/>
      <c r="E166" s="3"/>
      <c r="F166" s="3"/>
      <c r="G166" s="3"/>
      <c r="H166" s="3"/>
      <c r="I166" s="3"/>
      <c r="J166" s="3"/>
      <c r="K166" s="3"/>
      <c r="L166" s="5"/>
      <c r="T166" s="2"/>
      <c r="AU166" s="5"/>
      <c r="BD166" s="5"/>
      <c r="BE166" s="5"/>
      <c r="BF166" s="5"/>
      <c r="BG166" s="5"/>
      <c r="BH166" s="5"/>
      <c r="BI166" s="5"/>
      <c r="BO166" s="128"/>
      <c r="BP166" s="128"/>
      <c r="BQ166" s="128"/>
      <c r="BR166" s="128"/>
    </row>
    <row r="167" spans="1:70" s="6" customFormat="1" x14ac:dyDescent="0.25">
      <c r="A167" s="1"/>
      <c r="B167" s="2"/>
      <c r="C167" s="4"/>
      <c r="D167" s="3"/>
      <c r="E167" s="3"/>
      <c r="F167" s="3"/>
      <c r="G167" s="3"/>
      <c r="H167" s="3"/>
      <c r="I167" s="3"/>
      <c r="J167" s="3"/>
      <c r="K167" s="3"/>
      <c r="L167" s="5"/>
      <c r="T167" s="2"/>
      <c r="AU167" s="5"/>
      <c r="BD167" s="5"/>
      <c r="BE167" s="5"/>
      <c r="BF167" s="5"/>
      <c r="BG167" s="5"/>
      <c r="BH167" s="5"/>
      <c r="BI167" s="5"/>
      <c r="BO167" s="128"/>
      <c r="BP167" s="128"/>
      <c r="BQ167" s="128"/>
      <c r="BR167" s="128"/>
    </row>
    <row r="168" spans="1:70" s="6" customFormat="1" x14ac:dyDescent="0.25">
      <c r="A168" s="1"/>
      <c r="B168" s="2"/>
      <c r="C168" s="4"/>
      <c r="D168" s="3"/>
      <c r="E168" s="3"/>
      <c r="F168" s="3"/>
      <c r="G168" s="3"/>
      <c r="H168" s="3"/>
      <c r="I168" s="3"/>
      <c r="J168" s="3"/>
      <c r="K168" s="3"/>
      <c r="L168" s="5"/>
      <c r="T168" s="2"/>
      <c r="AU168" s="5"/>
      <c r="BD168" s="5"/>
      <c r="BE168" s="5"/>
      <c r="BF168" s="5"/>
      <c r="BG168" s="5"/>
      <c r="BH168" s="5"/>
      <c r="BI168" s="5"/>
      <c r="BO168" s="128"/>
      <c r="BP168" s="128"/>
      <c r="BQ168" s="128"/>
      <c r="BR168" s="128"/>
    </row>
    <row r="169" spans="1:70" s="6" customFormat="1" x14ac:dyDescent="0.25">
      <c r="A169" s="1"/>
      <c r="B169" s="2"/>
      <c r="C169" s="4"/>
      <c r="D169" s="3"/>
      <c r="E169" s="3"/>
      <c r="F169" s="3"/>
      <c r="G169" s="3"/>
      <c r="H169" s="3"/>
      <c r="I169" s="3"/>
      <c r="J169" s="3"/>
      <c r="K169" s="3"/>
      <c r="L169" s="5"/>
      <c r="T169" s="2"/>
      <c r="AU169" s="5"/>
      <c r="BD169" s="5"/>
      <c r="BE169" s="5"/>
      <c r="BF169" s="5"/>
      <c r="BG169" s="5"/>
      <c r="BH169" s="5"/>
      <c r="BI169" s="5"/>
      <c r="BO169" s="128"/>
      <c r="BP169" s="128"/>
      <c r="BQ169" s="128"/>
      <c r="BR169" s="128"/>
    </row>
    <row r="170" spans="1:70" s="6" customFormat="1" x14ac:dyDescent="0.25">
      <c r="A170" s="1"/>
      <c r="B170" s="2"/>
      <c r="C170" s="4"/>
      <c r="D170" s="3"/>
      <c r="E170" s="3"/>
      <c r="F170" s="3"/>
      <c r="G170" s="3"/>
      <c r="H170" s="3"/>
      <c r="I170" s="3"/>
      <c r="J170" s="3"/>
      <c r="K170" s="3"/>
      <c r="L170" s="5"/>
      <c r="T170" s="2"/>
      <c r="AU170" s="5"/>
      <c r="BD170" s="5"/>
      <c r="BE170" s="5"/>
      <c r="BF170" s="5"/>
      <c r="BG170" s="5"/>
      <c r="BH170" s="5"/>
      <c r="BI170" s="5"/>
      <c r="BO170" s="128"/>
      <c r="BP170" s="128"/>
      <c r="BQ170" s="128"/>
      <c r="BR170" s="128"/>
    </row>
    <row r="171" spans="1:70" s="6" customFormat="1" x14ac:dyDescent="0.25">
      <c r="A171" s="1"/>
      <c r="B171" s="2"/>
      <c r="C171" s="4"/>
      <c r="D171" s="3"/>
      <c r="E171" s="3"/>
      <c r="F171" s="3"/>
      <c r="G171" s="3"/>
      <c r="H171" s="3"/>
      <c r="I171" s="3"/>
      <c r="J171" s="3"/>
      <c r="K171" s="3"/>
      <c r="L171" s="5"/>
      <c r="T171" s="2"/>
      <c r="AU171" s="5"/>
      <c r="BD171" s="5"/>
      <c r="BE171" s="5"/>
      <c r="BF171" s="5"/>
      <c r="BG171" s="5"/>
      <c r="BH171" s="5"/>
      <c r="BI171" s="5"/>
      <c r="BO171" s="128"/>
      <c r="BP171" s="128"/>
      <c r="BQ171" s="128"/>
      <c r="BR171" s="128"/>
    </row>
    <row r="172" spans="1:70" s="6" customFormat="1" x14ac:dyDescent="0.25">
      <c r="A172" s="1"/>
      <c r="B172" s="2"/>
      <c r="C172" s="4"/>
      <c r="D172" s="3"/>
      <c r="E172" s="3"/>
      <c r="F172" s="3"/>
      <c r="G172" s="3"/>
      <c r="H172" s="3"/>
      <c r="I172" s="3"/>
      <c r="J172" s="3"/>
      <c r="K172" s="3"/>
      <c r="L172" s="5"/>
      <c r="T172" s="2"/>
      <c r="AU172" s="5"/>
      <c r="BD172" s="5"/>
      <c r="BE172" s="5"/>
      <c r="BF172" s="5"/>
      <c r="BG172" s="5"/>
      <c r="BH172" s="5"/>
      <c r="BI172" s="5"/>
      <c r="BO172" s="128"/>
      <c r="BP172" s="128"/>
      <c r="BQ172" s="128"/>
      <c r="BR172" s="128"/>
    </row>
    <row r="173" spans="1:70" s="6" customFormat="1" x14ac:dyDescent="0.25">
      <c r="A173" s="1"/>
      <c r="B173" s="2"/>
      <c r="C173" s="4"/>
      <c r="D173" s="3"/>
      <c r="E173" s="3"/>
      <c r="F173" s="3"/>
      <c r="G173" s="3"/>
      <c r="H173" s="3"/>
      <c r="I173" s="3"/>
      <c r="J173" s="3"/>
      <c r="K173" s="3"/>
      <c r="L173" s="5"/>
      <c r="T173" s="2"/>
      <c r="AU173" s="5"/>
      <c r="BD173" s="5"/>
      <c r="BE173" s="5"/>
      <c r="BF173" s="5"/>
      <c r="BG173" s="5"/>
      <c r="BH173" s="5"/>
      <c r="BI173" s="5"/>
      <c r="BO173" s="128"/>
      <c r="BP173" s="128"/>
      <c r="BQ173" s="128"/>
      <c r="BR173" s="128"/>
    </row>
    <row r="174" spans="1:70" s="6" customFormat="1" x14ac:dyDescent="0.25">
      <c r="A174" s="1"/>
      <c r="B174" s="2"/>
      <c r="C174" s="4"/>
      <c r="D174" s="3"/>
      <c r="E174" s="3"/>
      <c r="F174" s="3"/>
      <c r="G174" s="3"/>
      <c r="H174" s="3"/>
      <c r="I174" s="3"/>
      <c r="J174" s="3"/>
      <c r="K174" s="3"/>
      <c r="L174" s="5"/>
      <c r="T174" s="2"/>
      <c r="AU174" s="5"/>
      <c r="BD174" s="5"/>
      <c r="BE174" s="5"/>
      <c r="BF174" s="5"/>
      <c r="BG174" s="5"/>
      <c r="BH174" s="5"/>
      <c r="BI174" s="5"/>
      <c r="BO174" s="128"/>
      <c r="BP174" s="128"/>
      <c r="BQ174" s="128"/>
      <c r="BR174" s="128"/>
    </row>
    <row r="175" spans="1:70" s="6" customFormat="1" x14ac:dyDescent="0.25">
      <c r="A175" s="1"/>
      <c r="B175" s="2"/>
      <c r="C175" s="4"/>
      <c r="D175" s="3"/>
      <c r="E175" s="3"/>
      <c r="F175" s="3"/>
      <c r="G175" s="3"/>
      <c r="H175" s="3"/>
      <c r="I175" s="3"/>
      <c r="J175" s="3"/>
      <c r="K175" s="3"/>
      <c r="L175" s="5"/>
      <c r="T175" s="2"/>
      <c r="AU175" s="5"/>
      <c r="BD175" s="5"/>
      <c r="BE175" s="5"/>
      <c r="BF175" s="5"/>
      <c r="BG175" s="5"/>
      <c r="BH175" s="5"/>
      <c r="BI175" s="5"/>
      <c r="BO175" s="128"/>
      <c r="BP175" s="128"/>
      <c r="BQ175" s="128"/>
      <c r="BR175" s="128"/>
    </row>
    <row r="176" spans="1:70" s="6" customFormat="1" x14ac:dyDescent="0.25">
      <c r="A176" s="1"/>
      <c r="B176" s="2"/>
      <c r="C176" s="4"/>
      <c r="D176" s="3"/>
      <c r="E176" s="3"/>
      <c r="F176" s="3"/>
      <c r="G176" s="3"/>
      <c r="H176" s="3"/>
      <c r="I176" s="3"/>
      <c r="J176" s="3"/>
      <c r="K176" s="3"/>
      <c r="L176" s="5"/>
      <c r="T176" s="2"/>
      <c r="AU176" s="5"/>
      <c r="BD176" s="5"/>
      <c r="BE176" s="5"/>
      <c r="BF176" s="5"/>
      <c r="BG176" s="5"/>
      <c r="BH176" s="5"/>
      <c r="BI176" s="5"/>
      <c r="BO176" s="128"/>
      <c r="BP176" s="128"/>
      <c r="BQ176" s="128"/>
      <c r="BR176" s="128"/>
    </row>
    <row r="177" spans="1:70" s="6" customFormat="1" x14ac:dyDescent="0.25">
      <c r="A177" s="1"/>
      <c r="B177" s="2"/>
      <c r="C177" s="4"/>
      <c r="D177" s="3"/>
      <c r="E177" s="3"/>
      <c r="F177" s="3"/>
      <c r="G177" s="3"/>
      <c r="H177" s="3"/>
      <c r="I177" s="3"/>
      <c r="J177" s="3"/>
      <c r="K177" s="3"/>
      <c r="L177" s="5"/>
      <c r="T177" s="2"/>
      <c r="AU177" s="5"/>
      <c r="BD177" s="5"/>
      <c r="BE177" s="5"/>
      <c r="BF177" s="5"/>
      <c r="BG177" s="5"/>
      <c r="BH177" s="5"/>
      <c r="BI177" s="5"/>
      <c r="BO177" s="128"/>
      <c r="BP177" s="128"/>
      <c r="BQ177" s="128"/>
      <c r="BR177" s="128"/>
    </row>
    <row r="178" spans="1:70" s="6" customFormat="1" x14ac:dyDescent="0.25">
      <c r="A178" s="1"/>
      <c r="B178" s="2"/>
      <c r="C178" s="4"/>
      <c r="D178" s="3"/>
      <c r="E178" s="3"/>
      <c r="F178" s="3"/>
      <c r="G178" s="3"/>
      <c r="H178" s="3"/>
      <c r="I178" s="3"/>
      <c r="J178" s="3"/>
      <c r="K178" s="3"/>
      <c r="L178" s="5"/>
      <c r="T178" s="2"/>
      <c r="AU178" s="5"/>
      <c r="BD178" s="5"/>
      <c r="BE178" s="5"/>
      <c r="BF178" s="5"/>
      <c r="BG178" s="5"/>
      <c r="BH178" s="5"/>
      <c r="BI178" s="5"/>
      <c r="BO178" s="128"/>
      <c r="BP178" s="128"/>
      <c r="BQ178" s="128"/>
      <c r="BR178" s="128"/>
    </row>
    <row r="179" spans="1:70" s="6" customFormat="1" x14ac:dyDescent="0.25">
      <c r="A179" s="1"/>
      <c r="B179" s="2"/>
      <c r="C179" s="4"/>
      <c r="D179" s="3"/>
      <c r="E179" s="3"/>
      <c r="F179" s="3"/>
      <c r="G179" s="3"/>
      <c r="H179" s="3"/>
      <c r="I179" s="3"/>
      <c r="J179" s="3"/>
      <c r="K179" s="3"/>
      <c r="L179" s="5"/>
      <c r="T179" s="2"/>
      <c r="AU179" s="5"/>
      <c r="BD179" s="5"/>
      <c r="BE179" s="5"/>
      <c r="BF179" s="5"/>
      <c r="BG179" s="5"/>
      <c r="BH179" s="5"/>
      <c r="BI179" s="5"/>
      <c r="BO179" s="128"/>
      <c r="BP179" s="128"/>
      <c r="BQ179" s="128"/>
      <c r="BR179" s="128"/>
    </row>
    <row r="180" spans="1:70" s="6" customFormat="1" x14ac:dyDescent="0.25">
      <c r="A180" s="1"/>
      <c r="B180" s="2"/>
      <c r="C180" s="4"/>
      <c r="D180" s="3"/>
      <c r="E180" s="3"/>
      <c r="F180" s="3"/>
      <c r="G180" s="3"/>
      <c r="H180" s="3"/>
      <c r="I180" s="3"/>
      <c r="J180" s="3"/>
      <c r="K180" s="3"/>
      <c r="L180" s="5"/>
      <c r="T180" s="2"/>
      <c r="AU180" s="5"/>
      <c r="BD180" s="5"/>
      <c r="BE180" s="5"/>
      <c r="BF180" s="5"/>
      <c r="BG180" s="5"/>
      <c r="BH180" s="5"/>
      <c r="BI180" s="5"/>
      <c r="BO180" s="128"/>
      <c r="BP180" s="128"/>
      <c r="BQ180" s="128"/>
      <c r="BR180" s="128"/>
    </row>
    <row r="181" spans="1:70" s="6" customFormat="1" x14ac:dyDescent="0.25">
      <c r="A181" s="1"/>
      <c r="B181" s="2"/>
      <c r="C181" s="4"/>
      <c r="D181" s="3"/>
      <c r="E181" s="3"/>
      <c r="F181" s="3"/>
      <c r="G181" s="3"/>
      <c r="H181" s="3"/>
      <c r="I181" s="3"/>
      <c r="J181" s="3"/>
      <c r="K181" s="3"/>
      <c r="L181" s="5"/>
      <c r="T181" s="2"/>
      <c r="AU181" s="5"/>
      <c r="BD181" s="5"/>
      <c r="BE181" s="5"/>
      <c r="BF181" s="5"/>
      <c r="BG181" s="5"/>
      <c r="BH181" s="5"/>
      <c r="BI181" s="5"/>
      <c r="BO181" s="128"/>
      <c r="BP181" s="128"/>
      <c r="BQ181" s="128"/>
      <c r="BR181" s="128"/>
    </row>
    <row r="182" spans="1:70" s="6" customFormat="1" x14ac:dyDescent="0.25">
      <c r="A182" s="1"/>
      <c r="B182" s="2"/>
      <c r="C182" s="4"/>
      <c r="D182" s="3"/>
      <c r="E182" s="3"/>
      <c r="F182" s="3"/>
      <c r="G182" s="3"/>
      <c r="H182" s="3"/>
      <c r="I182" s="3"/>
      <c r="J182" s="3"/>
      <c r="K182" s="3"/>
      <c r="L182" s="5"/>
      <c r="T182" s="2"/>
      <c r="AU182" s="5"/>
      <c r="BD182" s="5"/>
      <c r="BE182" s="5"/>
      <c r="BF182" s="5"/>
      <c r="BG182" s="5"/>
      <c r="BH182" s="5"/>
      <c r="BI182" s="5"/>
      <c r="BO182" s="128"/>
      <c r="BP182" s="128"/>
      <c r="BQ182" s="128"/>
      <c r="BR182" s="128"/>
    </row>
    <row r="183" spans="1:70" s="6" customFormat="1" x14ac:dyDescent="0.25">
      <c r="A183" s="1"/>
      <c r="B183" s="2"/>
      <c r="C183" s="4"/>
      <c r="D183" s="3"/>
      <c r="E183" s="3"/>
      <c r="F183" s="3"/>
      <c r="G183" s="3"/>
      <c r="H183" s="3"/>
      <c r="I183" s="3"/>
      <c r="J183" s="3"/>
      <c r="K183" s="3"/>
      <c r="L183" s="5"/>
      <c r="T183" s="2"/>
      <c r="AU183" s="5"/>
      <c r="BD183" s="5"/>
      <c r="BE183" s="5"/>
      <c r="BF183" s="5"/>
      <c r="BG183" s="5"/>
      <c r="BH183" s="5"/>
      <c r="BI183" s="5"/>
      <c r="BO183" s="128"/>
      <c r="BP183" s="128"/>
      <c r="BQ183" s="128"/>
      <c r="BR183" s="128"/>
    </row>
    <row r="184" spans="1:70" s="6" customFormat="1" x14ac:dyDescent="0.25">
      <c r="A184" s="1"/>
      <c r="B184" s="2"/>
      <c r="C184" s="4"/>
      <c r="D184" s="3"/>
      <c r="E184" s="3"/>
      <c r="F184" s="3"/>
      <c r="G184" s="3"/>
      <c r="H184" s="3"/>
      <c r="I184" s="3"/>
      <c r="J184" s="3"/>
      <c r="K184" s="3"/>
      <c r="L184" s="5"/>
      <c r="T184" s="2"/>
      <c r="AU184" s="5"/>
      <c r="BD184" s="5"/>
      <c r="BE184" s="5"/>
      <c r="BF184" s="5"/>
      <c r="BG184" s="5"/>
      <c r="BH184" s="5"/>
      <c r="BI184" s="5"/>
      <c r="BO184" s="128"/>
      <c r="BP184" s="128"/>
      <c r="BQ184" s="128"/>
      <c r="BR184" s="128"/>
    </row>
    <row r="185" spans="1:70" s="6" customFormat="1" x14ac:dyDescent="0.25">
      <c r="A185" s="1"/>
      <c r="B185" s="2"/>
      <c r="C185" s="4"/>
      <c r="D185" s="3"/>
      <c r="E185" s="3"/>
      <c r="F185" s="3"/>
      <c r="G185" s="3"/>
      <c r="H185" s="3"/>
      <c r="I185" s="3"/>
      <c r="J185" s="3"/>
      <c r="K185" s="3"/>
      <c r="L185" s="5"/>
      <c r="T185" s="2"/>
      <c r="AU185" s="5"/>
      <c r="BD185" s="5"/>
      <c r="BE185" s="5"/>
      <c r="BF185" s="5"/>
      <c r="BG185" s="5"/>
      <c r="BH185" s="5"/>
      <c r="BI185" s="5"/>
      <c r="BO185" s="128"/>
      <c r="BP185" s="128"/>
      <c r="BQ185" s="128"/>
      <c r="BR185" s="128"/>
    </row>
    <row r="186" spans="1:70" s="6" customFormat="1" x14ac:dyDescent="0.25">
      <c r="A186" s="1"/>
      <c r="B186" s="2"/>
      <c r="C186" s="4"/>
      <c r="D186" s="3"/>
      <c r="E186" s="3"/>
      <c r="F186" s="3"/>
      <c r="G186" s="3"/>
      <c r="H186" s="3"/>
      <c r="I186" s="3"/>
      <c r="J186" s="3"/>
      <c r="K186" s="3"/>
      <c r="L186" s="5"/>
      <c r="T186" s="2"/>
      <c r="AU186" s="5"/>
      <c r="BD186" s="5"/>
      <c r="BE186" s="5"/>
      <c r="BF186" s="5"/>
      <c r="BG186" s="5"/>
      <c r="BH186" s="5"/>
      <c r="BI186" s="5"/>
      <c r="BO186" s="128"/>
      <c r="BP186" s="128"/>
      <c r="BQ186" s="128"/>
      <c r="BR186" s="128"/>
    </row>
    <row r="187" spans="1:70" s="6" customFormat="1" x14ac:dyDescent="0.25">
      <c r="A187" s="1"/>
      <c r="B187" s="2"/>
      <c r="C187" s="4"/>
      <c r="D187" s="3"/>
      <c r="E187" s="3"/>
      <c r="F187" s="3"/>
      <c r="G187" s="3"/>
      <c r="H187" s="3"/>
      <c r="I187" s="3"/>
      <c r="J187" s="3"/>
      <c r="K187" s="3"/>
      <c r="L187" s="5"/>
      <c r="T187" s="2"/>
      <c r="AU187" s="5"/>
      <c r="BD187" s="5"/>
      <c r="BE187" s="5"/>
      <c r="BF187" s="5"/>
      <c r="BG187" s="5"/>
      <c r="BH187" s="5"/>
      <c r="BI187" s="5"/>
      <c r="BO187" s="128"/>
      <c r="BP187" s="128"/>
      <c r="BQ187" s="128"/>
      <c r="BR187" s="128"/>
    </row>
    <row r="188" spans="1:70" s="6" customFormat="1" x14ac:dyDescent="0.25">
      <c r="A188" s="1"/>
      <c r="B188" s="2"/>
      <c r="C188" s="4"/>
      <c r="D188" s="3"/>
      <c r="E188" s="3"/>
      <c r="F188" s="3"/>
      <c r="G188" s="3"/>
      <c r="H188" s="3"/>
      <c r="I188" s="3"/>
      <c r="J188" s="3"/>
      <c r="K188" s="3"/>
      <c r="L188" s="5"/>
      <c r="T188" s="2"/>
      <c r="AU188" s="5"/>
      <c r="BD188" s="5"/>
      <c r="BE188" s="5"/>
      <c r="BF188" s="5"/>
      <c r="BG188" s="5"/>
      <c r="BH188" s="5"/>
      <c r="BI188" s="5"/>
      <c r="BO188" s="128"/>
      <c r="BP188" s="128"/>
      <c r="BQ188" s="128"/>
      <c r="BR188" s="128"/>
    </row>
    <row r="189" spans="1:70" s="6" customFormat="1" x14ac:dyDescent="0.25">
      <c r="A189" s="1"/>
      <c r="B189" s="2"/>
      <c r="C189" s="4"/>
      <c r="D189" s="3"/>
      <c r="E189" s="3"/>
      <c r="F189" s="3"/>
      <c r="G189" s="3"/>
      <c r="H189" s="3"/>
      <c r="I189" s="3"/>
      <c r="J189" s="3"/>
      <c r="K189" s="3"/>
      <c r="L189" s="5"/>
      <c r="T189" s="2"/>
      <c r="AU189" s="5"/>
      <c r="BD189" s="5"/>
      <c r="BE189" s="5"/>
      <c r="BF189" s="5"/>
      <c r="BG189" s="5"/>
      <c r="BH189" s="5"/>
      <c r="BI189" s="5"/>
      <c r="BO189" s="128"/>
      <c r="BP189" s="128"/>
      <c r="BQ189" s="128"/>
      <c r="BR189" s="128"/>
    </row>
    <row r="190" spans="1:70" s="6" customFormat="1" x14ac:dyDescent="0.25">
      <c r="A190" s="1"/>
      <c r="B190" s="2"/>
      <c r="C190" s="4"/>
      <c r="D190" s="3"/>
      <c r="E190" s="3"/>
      <c r="F190" s="3"/>
      <c r="G190" s="3"/>
      <c r="H190" s="3"/>
      <c r="I190" s="3"/>
      <c r="J190" s="3"/>
      <c r="K190" s="3"/>
      <c r="L190" s="5"/>
      <c r="T190" s="2"/>
      <c r="AU190" s="5"/>
      <c r="BD190" s="5"/>
      <c r="BE190" s="5"/>
      <c r="BF190" s="5"/>
      <c r="BG190" s="5"/>
      <c r="BH190" s="5"/>
      <c r="BI190" s="5"/>
      <c r="BO190" s="128"/>
      <c r="BP190" s="128"/>
      <c r="BQ190" s="128"/>
      <c r="BR190" s="128"/>
    </row>
    <row r="191" spans="1:70" s="6" customFormat="1" x14ac:dyDescent="0.25">
      <c r="A191" s="1"/>
      <c r="B191" s="2"/>
      <c r="C191" s="4"/>
      <c r="D191" s="3"/>
      <c r="E191" s="3"/>
      <c r="F191" s="3"/>
      <c r="G191" s="3"/>
      <c r="H191" s="3"/>
      <c r="I191" s="3"/>
      <c r="J191" s="3"/>
      <c r="K191" s="3"/>
      <c r="L191" s="5"/>
      <c r="T191" s="2"/>
      <c r="AU191" s="5"/>
      <c r="BD191" s="5"/>
      <c r="BE191" s="5"/>
      <c r="BF191" s="5"/>
      <c r="BG191" s="5"/>
      <c r="BH191" s="5"/>
      <c r="BI191" s="5"/>
      <c r="BO191" s="128"/>
      <c r="BP191" s="128"/>
      <c r="BQ191" s="128"/>
      <c r="BR191" s="128"/>
    </row>
    <row r="192" spans="1:70" s="6" customFormat="1" x14ac:dyDescent="0.25">
      <c r="A192" s="1"/>
      <c r="B192" s="2"/>
      <c r="C192" s="4"/>
      <c r="D192" s="3"/>
      <c r="E192" s="3"/>
      <c r="F192" s="3"/>
      <c r="G192" s="3"/>
      <c r="H192" s="3"/>
      <c r="I192" s="3"/>
      <c r="J192" s="3"/>
      <c r="K192" s="3"/>
      <c r="L192" s="5"/>
      <c r="T192" s="2"/>
      <c r="AU192" s="5"/>
      <c r="BD192" s="5"/>
      <c r="BE192" s="5"/>
      <c r="BF192" s="5"/>
      <c r="BG192" s="5"/>
      <c r="BH192" s="5"/>
      <c r="BI192" s="5"/>
      <c r="BO192" s="128"/>
      <c r="BP192" s="128"/>
      <c r="BQ192" s="128"/>
      <c r="BR192" s="128"/>
    </row>
    <row r="193" spans="1:70" s="6" customFormat="1" x14ac:dyDescent="0.25">
      <c r="A193" s="1"/>
      <c r="B193" s="2"/>
      <c r="C193" s="4"/>
      <c r="D193" s="3"/>
      <c r="E193" s="3"/>
      <c r="F193" s="3"/>
      <c r="G193" s="3"/>
      <c r="H193" s="3"/>
      <c r="I193" s="3"/>
      <c r="J193" s="3"/>
      <c r="K193" s="3"/>
      <c r="L193" s="5"/>
      <c r="T193" s="2"/>
      <c r="AU193" s="5"/>
      <c r="BD193" s="5"/>
      <c r="BE193" s="5"/>
      <c r="BF193" s="5"/>
      <c r="BG193" s="5"/>
      <c r="BH193" s="5"/>
      <c r="BI193" s="5"/>
      <c r="BO193" s="128"/>
      <c r="BP193" s="128"/>
      <c r="BQ193" s="128"/>
      <c r="BR193" s="128"/>
    </row>
    <row r="194" spans="1:70" s="6" customFormat="1" x14ac:dyDescent="0.25">
      <c r="A194" s="1"/>
      <c r="B194" s="2"/>
      <c r="C194" s="4"/>
      <c r="D194" s="3"/>
      <c r="E194" s="3"/>
      <c r="F194" s="3"/>
      <c r="G194" s="3"/>
      <c r="H194" s="3"/>
      <c r="I194" s="3"/>
      <c r="J194" s="3"/>
      <c r="K194" s="3"/>
      <c r="L194" s="5"/>
      <c r="T194" s="2"/>
      <c r="AU194" s="5"/>
      <c r="BD194" s="5"/>
      <c r="BE194" s="5"/>
      <c r="BF194" s="5"/>
      <c r="BG194" s="5"/>
      <c r="BH194" s="5"/>
      <c r="BI194" s="5"/>
      <c r="BO194" s="128"/>
      <c r="BP194" s="128"/>
      <c r="BQ194" s="128"/>
      <c r="BR194" s="128"/>
    </row>
    <row r="195" spans="1:70" s="6" customFormat="1" x14ac:dyDescent="0.25">
      <c r="A195" s="1"/>
      <c r="B195" s="2"/>
      <c r="C195" s="4"/>
      <c r="D195" s="3"/>
      <c r="E195" s="3"/>
      <c r="F195" s="3"/>
      <c r="G195" s="3"/>
      <c r="H195" s="3"/>
      <c r="I195" s="3"/>
      <c r="J195" s="3"/>
      <c r="K195" s="3"/>
      <c r="L195" s="5"/>
      <c r="T195" s="2"/>
      <c r="AU195" s="5"/>
      <c r="BD195" s="5"/>
      <c r="BE195" s="5"/>
      <c r="BF195" s="5"/>
      <c r="BG195" s="5"/>
      <c r="BH195" s="5"/>
      <c r="BI195" s="5"/>
      <c r="BO195" s="128"/>
      <c r="BP195" s="128"/>
      <c r="BQ195" s="128"/>
      <c r="BR195" s="128"/>
    </row>
    <row r="196" spans="1:70" s="6" customFormat="1" x14ac:dyDescent="0.25">
      <c r="A196" s="1"/>
      <c r="B196" s="2"/>
      <c r="C196" s="4"/>
      <c r="D196" s="3"/>
      <c r="E196" s="3"/>
      <c r="F196" s="3"/>
      <c r="G196" s="3"/>
      <c r="H196" s="3"/>
      <c r="I196" s="3"/>
      <c r="J196" s="3"/>
      <c r="K196" s="3"/>
      <c r="L196" s="5"/>
      <c r="T196" s="2"/>
      <c r="AU196" s="5"/>
      <c r="BD196" s="5"/>
      <c r="BE196" s="5"/>
      <c r="BF196" s="5"/>
      <c r="BG196" s="5"/>
      <c r="BH196" s="5"/>
      <c r="BI196" s="5"/>
      <c r="BO196" s="128"/>
      <c r="BP196" s="128"/>
      <c r="BQ196" s="128"/>
      <c r="BR196" s="128"/>
    </row>
    <row r="197" spans="1:70" s="6" customFormat="1" x14ac:dyDescent="0.25">
      <c r="A197" s="1"/>
      <c r="B197" s="2"/>
      <c r="C197" s="4"/>
      <c r="D197" s="3"/>
      <c r="E197" s="3"/>
      <c r="F197" s="3"/>
      <c r="G197" s="3"/>
      <c r="H197" s="3"/>
      <c r="I197" s="3"/>
      <c r="J197" s="3"/>
      <c r="K197" s="3"/>
      <c r="L197" s="5"/>
      <c r="T197" s="2"/>
      <c r="AU197" s="5"/>
      <c r="BD197" s="5"/>
      <c r="BE197" s="5"/>
      <c r="BF197" s="5"/>
      <c r="BG197" s="5"/>
      <c r="BH197" s="5"/>
      <c r="BI197" s="5"/>
      <c r="BO197" s="128"/>
      <c r="BP197" s="128"/>
      <c r="BQ197" s="128"/>
      <c r="BR197" s="128"/>
    </row>
    <row r="198" spans="1:70" s="6" customFormat="1" x14ac:dyDescent="0.25">
      <c r="A198" s="1"/>
      <c r="B198" s="2"/>
      <c r="C198" s="4"/>
      <c r="D198" s="3"/>
      <c r="E198" s="3"/>
      <c r="F198" s="3"/>
      <c r="G198" s="3"/>
      <c r="H198" s="3"/>
      <c r="I198" s="3"/>
      <c r="J198" s="3"/>
      <c r="K198" s="3"/>
      <c r="L198" s="5"/>
      <c r="T198" s="2"/>
      <c r="AU198" s="5"/>
      <c r="BD198" s="5"/>
      <c r="BE198" s="5"/>
      <c r="BF198" s="5"/>
      <c r="BG198" s="5"/>
      <c r="BH198" s="5"/>
      <c r="BI198" s="5"/>
      <c r="BO198" s="128"/>
      <c r="BP198" s="128"/>
      <c r="BQ198" s="128"/>
      <c r="BR198" s="128"/>
    </row>
    <row r="199" spans="1:70" s="6" customFormat="1" x14ac:dyDescent="0.25">
      <c r="A199" s="1"/>
      <c r="B199" s="2"/>
      <c r="C199" s="4"/>
      <c r="D199" s="3"/>
      <c r="E199" s="3"/>
      <c r="F199" s="3"/>
      <c r="G199" s="3"/>
      <c r="H199" s="3"/>
      <c r="I199" s="3"/>
      <c r="J199" s="3"/>
      <c r="K199" s="3"/>
      <c r="L199" s="5"/>
      <c r="T199" s="2"/>
      <c r="AU199" s="5"/>
      <c r="BD199" s="5"/>
      <c r="BE199" s="5"/>
      <c r="BF199" s="5"/>
      <c r="BG199" s="5"/>
      <c r="BH199" s="5"/>
      <c r="BI199" s="5"/>
      <c r="BO199" s="128"/>
      <c r="BP199" s="128"/>
      <c r="BQ199" s="128"/>
      <c r="BR199" s="128"/>
    </row>
    <row r="200" spans="1:70" s="6" customFormat="1" x14ac:dyDescent="0.25">
      <c r="A200" s="1"/>
      <c r="B200" s="2"/>
      <c r="C200" s="4"/>
      <c r="D200" s="3"/>
      <c r="E200" s="3"/>
      <c r="F200" s="3"/>
      <c r="G200" s="3"/>
      <c r="H200" s="3"/>
      <c r="I200" s="3"/>
      <c r="J200" s="3"/>
      <c r="K200" s="3"/>
      <c r="L200" s="5"/>
      <c r="T200" s="2"/>
      <c r="AU200" s="5"/>
      <c r="BD200" s="5"/>
      <c r="BE200" s="5"/>
      <c r="BF200" s="5"/>
      <c r="BG200" s="5"/>
      <c r="BH200" s="5"/>
      <c r="BI200" s="5"/>
      <c r="BO200" s="128"/>
      <c r="BP200" s="128"/>
      <c r="BQ200" s="128"/>
      <c r="BR200" s="128"/>
    </row>
    <row r="201" spans="1:70" s="6" customFormat="1" x14ac:dyDescent="0.25">
      <c r="A201" s="1"/>
      <c r="B201" s="2"/>
      <c r="C201" s="4"/>
      <c r="D201" s="3"/>
      <c r="E201" s="3"/>
      <c r="F201" s="3"/>
      <c r="G201" s="3"/>
      <c r="H201" s="3"/>
      <c r="I201" s="3"/>
      <c r="J201" s="3"/>
      <c r="K201" s="3"/>
      <c r="L201" s="5"/>
      <c r="T201" s="2"/>
      <c r="AU201" s="5"/>
      <c r="BD201" s="5"/>
      <c r="BE201" s="5"/>
      <c r="BF201" s="5"/>
      <c r="BG201" s="5"/>
      <c r="BH201" s="5"/>
      <c r="BI201" s="5"/>
      <c r="BO201" s="128"/>
      <c r="BP201" s="128"/>
      <c r="BQ201" s="128"/>
      <c r="BR201" s="128"/>
    </row>
    <row r="202" spans="1:70" s="6" customFormat="1" x14ac:dyDescent="0.25">
      <c r="A202" s="1"/>
      <c r="B202" s="2"/>
      <c r="C202" s="4"/>
      <c r="D202" s="3"/>
      <c r="E202" s="3"/>
      <c r="F202" s="3"/>
      <c r="G202" s="3"/>
      <c r="H202" s="3"/>
      <c r="I202" s="3"/>
      <c r="J202" s="3"/>
      <c r="K202" s="3"/>
      <c r="L202" s="5"/>
      <c r="T202" s="2"/>
      <c r="AU202" s="5"/>
      <c r="BD202" s="5"/>
      <c r="BE202" s="5"/>
      <c r="BF202" s="5"/>
      <c r="BG202" s="5"/>
      <c r="BH202" s="5"/>
      <c r="BI202" s="5"/>
      <c r="BO202" s="128"/>
      <c r="BP202" s="128"/>
      <c r="BQ202" s="128"/>
      <c r="BR202" s="128"/>
    </row>
    <row r="203" spans="1:70" s="6" customFormat="1" x14ac:dyDescent="0.25">
      <c r="A203" s="1"/>
      <c r="B203" s="2"/>
      <c r="C203" s="4"/>
      <c r="D203" s="3"/>
      <c r="E203" s="3"/>
      <c r="F203" s="3"/>
      <c r="G203" s="3"/>
      <c r="H203" s="3"/>
      <c r="I203" s="3"/>
      <c r="J203" s="3"/>
      <c r="K203" s="3"/>
      <c r="L203" s="5"/>
      <c r="T203" s="2"/>
      <c r="AU203" s="5"/>
      <c r="BD203" s="5"/>
      <c r="BE203" s="5"/>
      <c r="BF203" s="5"/>
      <c r="BG203" s="5"/>
      <c r="BH203" s="5"/>
      <c r="BI203" s="5"/>
      <c r="BO203" s="128"/>
      <c r="BP203" s="128"/>
      <c r="BQ203" s="128"/>
      <c r="BR203" s="128"/>
    </row>
    <row r="204" spans="1:70" s="6" customFormat="1" x14ac:dyDescent="0.25">
      <c r="A204" s="1"/>
      <c r="B204" s="2"/>
      <c r="C204" s="4"/>
      <c r="D204" s="3"/>
      <c r="E204" s="3"/>
      <c r="F204" s="3"/>
      <c r="G204" s="3"/>
      <c r="H204" s="3"/>
      <c r="I204" s="3"/>
      <c r="J204" s="3"/>
      <c r="K204" s="3"/>
      <c r="L204" s="5"/>
      <c r="T204" s="2"/>
      <c r="AU204" s="5"/>
      <c r="BD204" s="5"/>
      <c r="BE204" s="5"/>
      <c r="BF204" s="5"/>
      <c r="BG204" s="5"/>
      <c r="BH204" s="5"/>
      <c r="BI204" s="5"/>
      <c r="BO204" s="128"/>
      <c r="BP204" s="128"/>
      <c r="BQ204" s="128"/>
      <c r="BR204" s="128"/>
    </row>
    <row r="205" spans="1:70" s="6" customFormat="1" x14ac:dyDescent="0.25">
      <c r="A205" s="1"/>
      <c r="B205" s="2"/>
      <c r="C205" s="4"/>
      <c r="D205" s="3"/>
      <c r="E205" s="3"/>
      <c r="F205" s="3"/>
      <c r="G205" s="3"/>
      <c r="H205" s="3"/>
      <c r="I205" s="3"/>
      <c r="J205" s="3"/>
      <c r="K205" s="3"/>
      <c r="L205" s="5"/>
      <c r="T205" s="2"/>
      <c r="AU205" s="5"/>
      <c r="BD205" s="5"/>
      <c r="BE205" s="5"/>
      <c r="BF205" s="5"/>
      <c r="BG205" s="5"/>
      <c r="BH205" s="5"/>
      <c r="BI205" s="5"/>
      <c r="BO205" s="128"/>
      <c r="BP205" s="128"/>
      <c r="BQ205" s="128"/>
      <c r="BR205" s="128"/>
    </row>
    <row r="206" spans="1:70" s="6" customFormat="1" x14ac:dyDescent="0.25">
      <c r="A206" s="1"/>
      <c r="B206" s="2"/>
      <c r="C206" s="4"/>
      <c r="D206" s="3"/>
      <c r="E206" s="3"/>
      <c r="F206" s="3"/>
      <c r="G206" s="3"/>
      <c r="H206" s="3"/>
      <c r="I206" s="3"/>
      <c r="J206" s="3"/>
      <c r="K206" s="3"/>
      <c r="L206" s="5"/>
      <c r="T206" s="2"/>
      <c r="AU206" s="5"/>
      <c r="BD206" s="5"/>
      <c r="BE206" s="5"/>
      <c r="BF206" s="5"/>
      <c r="BG206" s="5"/>
      <c r="BH206" s="5"/>
      <c r="BI206" s="5"/>
      <c r="BO206" s="128"/>
      <c r="BP206" s="128"/>
      <c r="BQ206" s="128"/>
      <c r="BR206" s="128"/>
    </row>
    <row r="207" spans="1:70" s="6" customFormat="1" x14ac:dyDescent="0.25">
      <c r="A207" s="1"/>
      <c r="B207" s="2"/>
      <c r="C207" s="4"/>
      <c r="D207" s="3"/>
      <c r="E207" s="3"/>
      <c r="F207" s="3"/>
      <c r="G207" s="3"/>
      <c r="H207" s="3"/>
      <c r="I207" s="3"/>
      <c r="J207" s="3"/>
      <c r="K207" s="3"/>
      <c r="L207" s="5"/>
      <c r="T207" s="2"/>
      <c r="AU207" s="5"/>
      <c r="BD207" s="5"/>
      <c r="BE207" s="5"/>
      <c r="BF207" s="5"/>
      <c r="BG207" s="5"/>
      <c r="BH207" s="5"/>
      <c r="BI207" s="5"/>
      <c r="BO207" s="128"/>
      <c r="BP207" s="128"/>
      <c r="BQ207" s="128"/>
      <c r="BR207" s="128"/>
    </row>
    <row r="208" spans="1:70" s="6" customFormat="1" x14ac:dyDescent="0.25">
      <c r="A208" s="1"/>
      <c r="B208" s="2"/>
      <c r="C208" s="4"/>
      <c r="D208" s="3"/>
      <c r="E208" s="3"/>
      <c r="F208" s="3"/>
      <c r="G208" s="3"/>
      <c r="H208" s="3"/>
      <c r="I208" s="3"/>
      <c r="J208" s="3"/>
      <c r="K208" s="3"/>
      <c r="L208" s="5"/>
      <c r="T208" s="2"/>
      <c r="AU208" s="5"/>
      <c r="BD208" s="5"/>
      <c r="BE208" s="5"/>
      <c r="BF208" s="5"/>
      <c r="BG208" s="5"/>
      <c r="BH208" s="5"/>
      <c r="BI208" s="5"/>
      <c r="BO208" s="128"/>
      <c r="BP208" s="128"/>
      <c r="BQ208" s="128"/>
      <c r="BR208" s="128"/>
    </row>
    <row r="209" spans="1:70" s="6" customFormat="1" x14ac:dyDescent="0.25">
      <c r="A209" s="1"/>
      <c r="B209" s="2"/>
      <c r="C209" s="4"/>
      <c r="D209" s="3"/>
      <c r="E209" s="3"/>
      <c r="F209" s="3"/>
      <c r="G209" s="3"/>
      <c r="H209" s="3"/>
      <c r="I209" s="3"/>
      <c r="J209" s="3"/>
      <c r="K209" s="3"/>
      <c r="L209" s="5"/>
      <c r="T209" s="2"/>
      <c r="AU209" s="5"/>
      <c r="BD209" s="5"/>
      <c r="BE209" s="5"/>
      <c r="BF209" s="5"/>
      <c r="BG209" s="5"/>
      <c r="BH209" s="5"/>
      <c r="BI209" s="5"/>
      <c r="BO209" s="128"/>
      <c r="BP209" s="128"/>
      <c r="BQ209" s="128"/>
      <c r="BR209" s="128"/>
    </row>
    <row r="210" spans="1:70" s="6" customFormat="1" x14ac:dyDescent="0.25">
      <c r="A210" s="1"/>
      <c r="B210" s="2"/>
      <c r="C210" s="4"/>
      <c r="D210" s="3"/>
      <c r="E210" s="3"/>
      <c r="F210" s="3"/>
      <c r="G210" s="3"/>
      <c r="H210" s="3"/>
      <c r="I210" s="3"/>
      <c r="J210" s="3"/>
      <c r="K210" s="3"/>
      <c r="L210" s="5"/>
      <c r="T210" s="2"/>
      <c r="AU210" s="5"/>
      <c r="BD210" s="5"/>
      <c r="BE210" s="5"/>
      <c r="BF210" s="5"/>
      <c r="BG210" s="5"/>
      <c r="BH210" s="5"/>
      <c r="BI210" s="5"/>
      <c r="BO210" s="128"/>
      <c r="BP210" s="128"/>
      <c r="BQ210" s="128"/>
      <c r="BR210" s="128"/>
    </row>
    <row r="211" spans="1:70" s="6" customFormat="1" x14ac:dyDescent="0.25">
      <c r="A211" s="1"/>
      <c r="B211" s="2"/>
      <c r="C211" s="4"/>
      <c r="D211" s="3"/>
      <c r="E211" s="3"/>
      <c r="F211" s="3"/>
      <c r="G211" s="3"/>
      <c r="H211" s="3"/>
      <c r="I211" s="3"/>
      <c r="J211" s="3"/>
      <c r="K211" s="3"/>
      <c r="L211" s="5"/>
      <c r="T211" s="2"/>
      <c r="AU211" s="5"/>
      <c r="BD211" s="5"/>
      <c r="BE211" s="5"/>
      <c r="BF211" s="5"/>
      <c r="BG211" s="5"/>
      <c r="BH211" s="5"/>
      <c r="BI211" s="5"/>
      <c r="BO211" s="128"/>
      <c r="BP211" s="128"/>
      <c r="BQ211" s="128"/>
      <c r="BR211" s="128"/>
    </row>
    <row r="212" spans="1:70" s="6" customFormat="1" x14ac:dyDescent="0.25">
      <c r="A212" s="1"/>
      <c r="B212" s="2"/>
      <c r="C212" s="4"/>
      <c r="D212" s="3"/>
      <c r="E212" s="3"/>
      <c r="F212" s="3"/>
      <c r="G212" s="3"/>
      <c r="H212" s="3"/>
      <c r="I212" s="3"/>
      <c r="J212" s="3"/>
      <c r="K212" s="3"/>
      <c r="L212" s="5"/>
      <c r="T212" s="2"/>
      <c r="AU212" s="5"/>
      <c r="BD212" s="5"/>
      <c r="BE212" s="5"/>
      <c r="BF212" s="5"/>
      <c r="BG212" s="5"/>
      <c r="BH212" s="5"/>
      <c r="BI212" s="5"/>
      <c r="BO212" s="128"/>
      <c r="BP212" s="128"/>
      <c r="BQ212" s="128"/>
      <c r="BR212" s="128"/>
    </row>
    <row r="213" spans="1:70" s="6" customFormat="1" x14ac:dyDescent="0.25">
      <c r="A213" s="1"/>
      <c r="B213" s="2"/>
      <c r="C213" s="4"/>
      <c r="D213" s="3"/>
      <c r="E213" s="3"/>
      <c r="F213" s="3"/>
      <c r="G213" s="3"/>
      <c r="H213" s="3"/>
      <c r="I213" s="3"/>
      <c r="J213" s="3"/>
      <c r="K213" s="3"/>
      <c r="L213" s="5"/>
      <c r="T213" s="2"/>
      <c r="AU213" s="5"/>
      <c r="BD213" s="5"/>
      <c r="BE213" s="5"/>
      <c r="BF213" s="5"/>
      <c r="BG213" s="5"/>
      <c r="BH213" s="5"/>
      <c r="BI213" s="5"/>
      <c r="BO213" s="128"/>
      <c r="BP213" s="128"/>
      <c r="BQ213" s="128"/>
      <c r="BR213" s="128"/>
    </row>
    <row r="214" spans="1:70" s="6" customFormat="1" x14ac:dyDescent="0.25">
      <c r="A214" s="1"/>
      <c r="B214" s="2"/>
      <c r="C214" s="4"/>
      <c r="D214" s="3"/>
      <c r="E214" s="3"/>
      <c r="F214" s="3"/>
      <c r="G214" s="3"/>
      <c r="H214" s="3"/>
      <c r="I214" s="3"/>
      <c r="J214" s="3"/>
      <c r="K214" s="3"/>
      <c r="L214" s="5"/>
      <c r="T214" s="2"/>
      <c r="AU214" s="5"/>
      <c r="BD214" s="5"/>
      <c r="BE214" s="5"/>
      <c r="BF214" s="5"/>
      <c r="BG214" s="5"/>
      <c r="BH214" s="5"/>
      <c r="BI214" s="5"/>
      <c r="BO214" s="128"/>
      <c r="BP214" s="128"/>
      <c r="BQ214" s="128"/>
      <c r="BR214" s="128"/>
    </row>
    <row r="215" spans="1:70" s="6" customFormat="1" x14ac:dyDescent="0.25">
      <c r="A215" s="1"/>
      <c r="B215" s="2"/>
      <c r="C215" s="4"/>
      <c r="D215" s="3"/>
      <c r="E215" s="3"/>
      <c r="F215" s="3"/>
      <c r="G215" s="3"/>
      <c r="H215" s="3"/>
      <c r="I215" s="3"/>
      <c r="J215" s="3"/>
      <c r="K215" s="3"/>
      <c r="L215" s="5"/>
      <c r="T215" s="2"/>
      <c r="AU215" s="5"/>
      <c r="BD215" s="5"/>
      <c r="BE215" s="5"/>
      <c r="BF215" s="5"/>
      <c r="BG215" s="5"/>
      <c r="BH215" s="5"/>
      <c r="BI215" s="5"/>
      <c r="BO215" s="128"/>
      <c r="BP215" s="128"/>
      <c r="BQ215" s="128"/>
      <c r="BR215" s="128"/>
    </row>
    <row r="216" spans="1:70" s="6" customFormat="1" x14ac:dyDescent="0.25">
      <c r="A216" s="1"/>
      <c r="B216" s="2"/>
      <c r="C216" s="4"/>
      <c r="D216" s="3"/>
      <c r="E216" s="3"/>
      <c r="F216" s="3"/>
      <c r="G216" s="3"/>
      <c r="H216" s="3"/>
      <c r="I216" s="3"/>
      <c r="J216" s="3"/>
      <c r="K216" s="3"/>
      <c r="L216" s="5"/>
      <c r="T216" s="2"/>
      <c r="AU216" s="5"/>
      <c r="BD216" s="5"/>
      <c r="BE216" s="5"/>
      <c r="BF216" s="5"/>
      <c r="BG216" s="5"/>
      <c r="BH216" s="5"/>
      <c r="BI216" s="5"/>
      <c r="BO216" s="128"/>
      <c r="BP216" s="128"/>
      <c r="BQ216" s="128"/>
      <c r="BR216" s="128"/>
    </row>
    <row r="217" spans="1:70" s="6" customFormat="1" x14ac:dyDescent="0.25">
      <c r="A217" s="1"/>
      <c r="B217" s="2"/>
      <c r="C217" s="4"/>
      <c r="D217" s="3"/>
      <c r="E217" s="3"/>
      <c r="F217" s="3"/>
      <c r="G217" s="3"/>
      <c r="H217" s="3"/>
      <c r="I217" s="3"/>
      <c r="J217" s="3"/>
      <c r="K217" s="3"/>
      <c r="L217" s="5"/>
      <c r="T217" s="2"/>
      <c r="AU217" s="5"/>
      <c r="BD217" s="5"/>
      <c r="BE217" s="5"/>
      <c r="BF217" s="5"/>
      <c r="BG217" s="5"/>
      <c r="BH217" s="5"/>
      <c r="BI217" s="5"/>
      <c r="BO217" s="128"/>
      <c r="BP217" s="128"/>
      <c r="BQ217" s="128"/>
      <c r="BR217" s="128"/>
    </row>
    <row r="218" spans="1:70" s="6" customFormat="1" x14ac:dyDescent="0.25">
      <c r="A218" s="1"/>
      <c r="B218" s="2"/>
      <c r="C218" s="4"/>
      <c r="D218" s="3"/>
      <c r="E218" s="3"/>
      <c r="F218" s="3"/>
      <c r="G218" s="3"/>
      <c r="H218" s="3"/>
      <c r="I218" s="3"/>
      <c r="J218" s="3"/>
      <c r="K218" s="3"/>
      <c r="L218" s="5"/>
      <c r="T218" s="2"/>
      <c r="AU218" s="5"/>
      <c r="BD218" s="5"/>
      <c r="BE218" s="5"/>
      <c r="BF218" s="5"/>
      <c r="BG218" s="5"/>
      <c r="BH218" s="5"/>
      <c r="BI218" s="5"/>
      <c r="BO218" s="128"/>
      <c r="BP218" s="128"/>
      <c r="BQ218" s="128"/>
      <c r="BR218" s="128"/>
    </row>
    <row r="219" spans="1:70" s="6" customFormat="1" x14ac:dyDescent="0.25">
      <c r="A219" s="1"/>
      <c r="B219" s="2"/>
      <c r="C219" s="4"/>
      <c r="D219" s="3"/>
      <c r="E219" s="3"/>
      <c r="F219" s="3"/>
      <c r="G219" s="3"/>
      <c r="H219" s="3"/>
      <c r="I219" s="3"/>
      <c r="J219" s="3"/>
      <c r="K219" s="3"/>
      <c r="L219" s="5"/>
      <c r="T219" s="2"/>
      <c r="AU219" s="5"/>
      <c r="BD219" s="5"/>
      <c r="BE219" s="5"/>
      <c r="BF219" s="5"/>
      <c r="BG219" s="5"/>
      <c r="BH219" s="5"/>
      <c r="BI219" s="5"/>
      <c r="BO219" s="128"/>
      <c r="BP219" s="128"/>
      <c r="BQ219" s="128"/>
      <c r="BR219" s="128"/>
    </row>
    <row r="220" spans="1:70" s="6" customFormat="1" x14ac:dyDescent="0.25">
      <c r="A220" s="1"/>
      <c r="B220" s="2"/>
      <c r="C220" s="4"/>
      <c r="D220" s="3"/>
      <c r="E220" s="3"/>
      <c r="F220" s="3"/>
      <c r="G220" s="3"/>
      <c r="H220" s="3"/>
      <c r="I220" s="3"/>
      <c r="J220" s="3"/>
      <c r="K220" s="3"/>
      <c r="L220" s="5"/>
      <c r="T220" s="2"/>
      <c r="AU220" s="5"/>
      <c r="BD220" s="5"/>
      <c r="BE220" s="5"/>
      <c r="BF220" s="5"/>
      <c r="BG220" s="5"/>
      <c r="BH220" s="5"/>
      <c r="BI220" s="5"/>
      <c r="BO220" s="128"/>
      <c r="BP220" s="128"/>
      <c r="BQ220" s="128"/>
      <c r="BR220" s="128"/>
    </row>
    <row r="221" spans="1:70" s="6" customFormat="1" x14ac:dyDescent="0.25">
      <c r="A221" s="1"/>
      <c r="B221" s="2"/>
      <c r="C221" s="4"/>
      <c r="D221" s="3"/>
      <c r="E221" s="3"/>
      <c r="F221" s="3"/>
      <c r="G221" s="3"/>
      <c r="H221" s="3"/>
      <c r="I221" s="3"/>
      <c r="J221" s="3"/>
      <c r="K221" s="3"/>
      <c r="L221" s="5"/>
      <c r="T221" s="2"/>
      <c r="AU221" s="5"/>
      <c r="BD221" s="5"/>
      <c r="BE221" s="5"/>
      <c r="BF221" s="5"/>
      <c r="BG221" s="5"/>
      <c r="BH221" s="5"/>
      <c r="BI221" s="5"/>
      <c r="BO221" s="128"/>
      <c r="BP221" s="128"/>
      <c r="BQ221" s="128"/>
      <c r="BR221" s="128"/>
    </row>
    <row r="222" spans="1:70" s="6" customFormat="1" x14ac:dyDescent="0.25">
      <c r="A222" s="1"/>
      <c r="B222" s="2"/>
      <c r="C222" s="4"/>
      <c r="D222" s="3"/>
      <c r="E222" s="3"/>
      <c r="F222" s="3"/>
      <c r="G222" s="3"/>
      <c r="H222" s="3"/>
      <c r="I222" s="3"/>
      <c r="J222" s="3"/>
      <c r="K222" s="3"/>
      <c r="L222" s="5"/>
      <c r="T222" s="2"/>
      <c r="AU222" s="5"/>
      <c r="BD222" s="5"/>
      <c r="BE222" s="5"/>
      <c r="BF222" s="5"/>
      <c r="BG222" s="5"/>
      <c r="BH222" s="5"/>
      <c r="BI222" s="5"/>
      <c r="BO222" s="128"/>
      <c r="BP222" s="128"/>
      <c r="BQ222" s="128"/>
      <c r="BR222" s="128"/>
    </row>
    <row r="223" spans="1:70" s="6" customFormat="1" x14ac:dyDescent="0.25">
      <c r="A223" s="1"/>
      <c r="B223" s="2"/>
      <c r="C223" s="4"/>
      <c r="D223" s="3"/>
      <c r="E223" s="3"/>
      <c r="F223" s="3"/>
      <c r="G223" s="3"/>
      <c r="H223" s="3"/>
      <c r="I223" s="3"/>
      <c r="J223" s="3"/>
      <c r="K223" s="3"/>
      <c r="L223" s="5"/>
      <c r="T223" s="2"/>
      <c r="AU223" s="5"/>
      <c r="BD223" s="5"/>
      <c r="BE223" s="5"/>
      <c r="BF223" s="5"/>
      <c r="BG223" s="5"/>
      <c r="BH223" s="5"/>
      <c r="BI223" s="5"/>
      <c r="BO223" s="128"/>
      <c r="BP223" s="128"/>
      <c r="BQ223" s="128"/>
      <c r="BR223" s="128"/>
    </row>
    <row r="224" spans="1:70" s="6" customFormat="1" x14ac:dyDescent="0.25">
      <c r="A224" s="1"/>
      <c r="B224" s="2"/>
      <c r="C224" s="4"/>
      <c r="D224" s="3"/>
      <c r="E224" s="3"/>
      <c r="F224" s="3"/>
      <c r="G224" s="3"/>
      <c r="H224" s="3"/>
      <c r="I224" s="3"/>
      <c r="J224" s="3"/>
      <c r="K224" s="3"/>
      <c r="L224" s="5"/>
      <c r="T224" s="2"/>
      <c r="AU224" s="5"/>
      <c r="BD224" s="5"/>
      <c r="BE224" s="5"/>
      <c r="BF224" s="5"/>
      <c r="BG224" s="5"/>
      <c r="BH224" s="5"/>
      <c r="BI224" s="5"/>
      <c r="BO224" s="128"/>
      <c r="BP224" s="128"/>
      <c r="BQ224" s="128"/>
      <c r="BR224" s="128"/>
    </row>
    <row r="225" spans="1:70" s="6" customFormat="1" x14ac:dyDescent="0.25">
      <c r="A225" s="1"/>
      <c r="B225" s="2"/>
      <c r="C225" s="4"/>
      <c r="D225" s="3"/>
      <c r="E225" s="3"/>
      <c r="F225" s="3"/>
      <c r="G225" s="3"/>
      <c r="H225" s="3"/>
      <c r="I225" s="3"/>
      <c r="J225" s="3"/>
      <c r="K225" s="3"/>
      <c r="L225" s="5"/>
      <c r="T225" s="2"/>
      <c r="AU225" s="5"/>
      <c r="BD225" s="5"/>
      <c r="BE225" s="5"/>
      <c r="BF225" s="5"/>
      <c r="BG225" s="5"/>
      <c r="BH225" s="5"/>
      <c r="BI225" s="5"/>
      <c r="BO225" s="128"/>
      <c r="BP225" s="128"/>
      <c r="BQ225" s="128"/>
      <c r="BR225" s="128"/>
    </row>
    <row r="226" spans="1:70" s="6" customFormat="1" x14ac:dyDescent="0.25">
      <c r="A226" s="1"/>
      <c r="B226" s="2"/>
      <c r="C226" s="4"/>
      <c r="D226" s="3"/>
      <c r="E226" s="3"/>
      <c r="F226" s="3"/>
      <c r="G226" s="3"/>
      <c r="H226" s="3"/>
      <c r="I226" s="3"/>
      <c r="J226" s="3"/>
      <c r="K226" s="3"/>
      <c r="L226" s="5"/>
      <c r="T226" s="2"/>
      <c r="AU226" s="5"/>
      <c r="BD226" s="5"/>
      <c r="BE226" s="5"/>
      <c r="BF226" s="5"/>
      <c r="BG226" s="5"/>
      <c r="BH226" s="5"/>
      <c r="BI226" s="5"/>
      <c r="BO226" s="128"/>
      <c r="BP226" s="128"/>
      <c r="BQ226" s="128"/>
      <c r="BR226" s="128"/>
    </row>
    <row r="227" spans="1:70" s="6" customFormat="1" x14ac:dyDescent="0.25">
      <c r="A227" s="1"/>
      <c r="B227" s="2"/>
      <c r="C227" s="4"/>
      <c r="D227" s="3"/>
      <c r="E227" s="3"/>
      <c r="F227" s="3"/>
      <c r="G227" s="3"/>
      <c r="H227" s="3"/>
      <c r="I227" s="3"/>
      <c r="J227" s="3"/>
      <c r="K227" s="3"/>
      <c r="L227" s="5"/>
      <c r="T227" s="2"/>
      <c r="AU227" s="5"/>
      <c r="BD227" s="5"/>
      <c r="BE227" s="5"/>
      <c r="BF227" s="5"/>
      <c r="BG227" s="5"/>
      <c r="BH227" s="5"/>
      <c r="BI227" s="5"/>
      <c r="BO227" s="128"/>
      <c r="BP227" s="128"/>
      <c r="BQ227" s="128"/>
      <c r="BR227" s="128"/>
    </row>
    <row r="228" spans="1:70" s="6" customFormat="1" x14ac:dyDescent="0.25">
      <c r="A228" s="1"/>
      <c r="B228" s="2"/>
      <c r="C228" s="4"/>
      <c r="D228" s="3"/>
      <c r="E228" s="3"/>
      <c r="F228" s="3"/>
      <c r="G228" s="3"/>
      <c r="H228" s="3"/>
      <c r="I228" s="3"/>
      <c r="J228" s="3"/>
      <c r="K228" s="3"/>
      <c r="L228" s="5"/>
      <c r="T228" s="2"/>
      <c r="AU228" s="5"/>
      <c r="BD228" s="5"/>
      <c r="BE228" s="5"/>
      <c r="BF228" s="5"/>
      <c r="BG228" s="5"/>
      <c r="BH228" s="5"/>
      <c r="BI228" s="5"/>
      <c r="BO228" s="128"/>
      <c r="BP228" s="128"/>
      <c r="BQ228" s="128"/>
      <c r="BR228" s="128"/>
    </row>
    <row r="229" spans="1:70" s="6" customFormat="1" x14ac:dyDescent="0.25">
      <c r="A229" s="1"/>
      <c r="B229" s="2"/>
      <c r="C229" s="4"/>
      <c r="D229" s="3"/>
      <c r="E229" s="3"/>
      <c r="F229" s="3"/>
      <c r="G229" s="3"/>
      <c r="H229" s="3"/>
      <c r="I229" s="3"/>
      <c r="J229" s="3"/>
      <c r="K229" s="3"/>
      <c r="L229" s="5"/>
      <c r="T229" s="2"/>
      <c r="AU229" s="5"/>
      <c r="BD229" s="5"/>
      <c r="BE229" s="5"/>
      <c r="BF229" s="5"/>
      <c r="BG229" s="5"/>
      <c r="BH229" s="5"/>
      <c r="BI229" s="5"/>
      <c r="BO229" s="128"/>
      <c r="BP229" s="128"/>
      <c r="BQ229" s="128"/>
      <c r="BR229" s="128"/>
    </row>
    <row r="230" spans="1:70" s="6" customFormat="1" x14ac:dyDescent="0.25">
      <c r="A230" s="1"/>
      <c r="B230" s="2"/>
      <c r="C230" s="4"/>
      <c r="D230" s="3"/>
      <c r="E230" s="3"/>
      <c r="F230" s="3"/>
      <c r="G230" s="3"/>
      <c r="H230" s="3"/>
      <c r="I230" s="3"/>
      <c r="J230" s="3"/>
      <c r="K230" s="3"/>
      <c r="L230" s="5"/>
      <c r="T230" s="2"/>
      <c r="AU230" s="5"/>
      <c r="BD230" s="5"/>
      <c r="BE230" s="5"/>
      <c r="BF230" s="5"/>
      <c r="BG230" s="5"/>
      <c r="BH230" s="5"/>
      <c r="BI230" s="5"/>
      <c r="BO230" s="128"/>
      <c r="BP230" s="128"/>
      <c r="BQ230" s="128"/>
      <c r="BR230" s="128"/>
    </row>
    <row r="231" spans="1:70" s="6" customFormat="1" x14ac:dyDescent="0.25">
      <c r="A231" s="1"/>
      <c r="B231" s="2"/>
      <c r="C231" s="4"/>
      <c r="D231" s="3"/>
      <c r="E231" s="3"/>
      <c r="F231" s="3"/>
      <c r="G231" s="3"/>
      <c r="H231" s="3"/>
      <c r="I231" s="3"/>
      <c r="J231" s="3"/>
      <c r="K231" s="3"/>
      <c r="L231" s="5"/>
      <c r="T231" s="2"/>
      <c r="AU231" s="5"/>
      <c r="BD231" s="5"/>
      <c r="BE231" s="5"/>
      <c r="BF231" s="5"/>
      <c r="BG231" s="5"/>
      <c r="BH231" s="5"/>
      <c r="BI231" s="5"/>
      <c r="BO231" s="128"/>
      <c r="BP231" s="128"/>
      <c r="BQ231" s="128"/>
      <c r="BR231" s="128"/>
    </row>
    <row r="232" spans="1:70" s="6" customFormat="1" x14ac:dyDescent="0.25">
      <c r="A232" s="1"/>
      <c r="B232" s="2"/>
      <c r="C232" s="4"/>
      <c r="D232" s="3"/>
      <c r="E232" s="3"/>
      <c r="F232" s="3"/>
      <c r="G232" s="3"/>
      <c r="H232" s="3"/>
      <c r="I232" s="3"/>
      <c r="J232" s="3"/>
      <c r="K232" s="3"/>
      <c r="L232" s="5"/>
      <c r="T232" s="2"/>
      <c r="AU232" s="5"/>
      <c r="BD232" s="5"/>
      <c r="BE232" s="5"/>
      <c r="BF232" s="5"/>
      <c r="BG232" s="5"/>
      <c r="BH232" s="5"/>
      <c r="BI232" s="5"/>
      <c r="BO232" s="128"/>
      <c r="BP232" s="128"/>
      <c r="BQ232" s="128"/>
      <c r="BR232" s="128"/>
    </row>
    <row r="233" spans="1:70" s="6" customFormat="1" x14ac:dyDescent="0.25">
      <c r="A233" s="1"/>
      <c r="B233" s="2"/>
      <c r="C233" s="4"/>
      <c r="D233" s="3"/>
      <c r="E233" s="3"/>
      <c r="F233" s="3"/>
      <c r="G233" s="3"/>
      <c r="H233" s="3"/>
      <c r="I233" s="3"/>
      <c r="J233" s="3"/>
      <c r="K233" s="3"/>
      <c r="L233" s="5"/>
      <c r="T233" s="2"/>
      <c r="AU233" s="5"/>
      <c r="BD233" s="5"/>
      <c r="BE233" s="5"/>
      <c r="BF233" s="5"/>
      <c r="BG233" s="5"/>
      <c r="BH233" s="5"/>
      <c r="BI233" s="5"/>
      <c r="BO233" s="128"/>
      <c r="BP233" s="128"/>
      <c r="BQ233" s="128"/>
      <c r="BR233" s="128"/>
    </row>
    <row r="234" spans="1:70" s="6" customFormat="1" x14ac:dyDescent="0.25">
      <c r="A234" s="1"/>
      <c r="B234" s="2"/>
      <c r="C234" s="4"/>
      <c r="D234" s="3"/>
      <c r="E234" s="3"/>
      <c r="F234" s="3"/>
      <c r="G234" s="3"/>
      <c r="H234" s="3"/>
      <c r="I234" s="3"/>
      <c r="J234" s="3"/>
      <c r="K234" s="3"/>
      <c r="L234" s="5"/>
      <c r="T234" s="2"/>
      <c r="AU234" s="5"/>
      <c r="BD234" s="5"/>
      <c r="BE234" s="5"/>
      <c r="BF234" s="5"/>
      <c r="BG234" s="5"/>
      <c r="BH234" s="5"/>
      <c r="BI234" s="5"/>
      <c r="BO234" s="128"/>
      <c r="BP234" s="128"/>
      <c r="BQ234" s="128"/>
      <c r="BR234" s="128"/>
    </row>
    <row r="235" spans="1:70" s="6" customFormat="1" x14ac:dyDescent="0.25">
      <c r="A235" s="1"/>
      <c r="B235" s="2"/>
      <c r="C235" s="4"/>
      <c r="D235" s="3"/>
      <c r="E235" s="3"/>
      <c r="F235" s="3"/>
      <c r="G235" s="3"/>
      <c r="H235" s="3"/>
      <c r="I235" s="3"/>
      <c r="J235" s="3"/>
      <c r="K235" s="3"/>
      <c r="L235" s="5"/>
      <c r="T235" s="2"/>
      <c r="AU235" s="5"/>
      <c r="BD235" s="5"/>
      <c r="BE235" s="5"/>
      <c r="BF235" s="5"/>
      <c r="BG235" s="5"/>
      <c r="BH235" s="5"/>
      <c r="BI235" s="5"/>
      <c r="BO235" s="128"/>
      <c r="BP235" s="128"/>
      <c r="BQ235" s="128"/>
      <c r="BR235" s="128"/>
    </row>
    <row r="236" spans="1:70" s="6" customFormat="1" x14ac:dyDescent="0.25">
      <c r="A236" s="1"/>
      <c r="B236" s="2"/>
      <c r="C236" s="4"/>
      <c r="D236" s="3"/>
      <c r="E236" s="3"/>
      <c r="F236" s="3"/>
      <c r="G236" s="3"/>
      <c r="H236" s="3"/>
      <c r="I236" s="3"/>
      <c r="J236" s="3"/>
      <c r="K236" s="3"/>
      <c r="L236" s="5"/>
      <c r="T236" s="2"/>
      <c r="AU236" s="5"/>
      <c r="BD236" s="5"/>
      <c r="BE236" s="5"/>
      <c r="BF236" s="5"/>
      <c r="BG236" s="5"/>
      <c r="BH236" s="5"/>
      <c r="BI236" s="5"/>
      <c r="BO236" s="128"/>
      <c r="BP236" s="128"/>
      <c r="BQ236" s="128"/>
      <c r="BR236" s="128"/>
    </row>
    <row r="237" spans="1:70" s="6" customFormat="1" x14ac:dyDescent="0.25">
      <c r="A237" s="1"/>
      <c r="B237" s="2"/>
      <c r="C237" s="4"/>
      <c r="D237" s="3"/>
      <c r="E237" s="3"/>
      <c r="F237" s="3"/>
      <c r="G237" s="3"/>
      <c r="H237" s="3"/>
      <c r="I237" s="3"/>
      <c r="J237" s="3"/>
      <c r="K237" s="3"/>
      <c r="L237" s="5"/>
      <c r="T237" s="2"/>
      <c r="AU237" s="5"/>
      <c r="BD237" s="5"/>
      <c r="BE237" s="5"/>
      <c r="BF237" s="5"/>
      <c r="BG237" s="5"/>
      <c r="BH237" s="5"/>
      <c r="BI237" s="5"/>
      <c r="BO237" s="128"/>
      <c r="BP237" s="128"/>
      <c r="BQ237" s="128"/>
      <c r="BR237" s="128"/>
    </row>
    <row r="238" spans="1:70" s="6" customFormat="1" x14ac:dyDescent="0.25">
      <c r="A238" s="1"/>
      <c r="B238" s="2"/>
      <c r="C238" s="4"/>
      <c r="D238" s="3"/>
      <c r="E238" s="3"/>
      <c r="F238" s="3"/>
      <c r="G238" s="3"/>
      <c r="H238" s="3"/>
      <c r="I238" s="3"/>
      <c r="J238" s="3"/>
      <c r="K238" s="3"/>
      <c r="L238" s="5"/>
      <c r="T238" s="2"/>
      <c r="AU238" s="5"/>
      <c r="BD238" s="5"/>
      <c r="BE238" s="5"/>
      <c r="BF238" s="5"/>
      <c r="BG238" s="5"/>
      <c r="BH238" s="5"/>
      <c r="BI238" s="5"/>
      <c r="BO238" s="128"/>
      <c r="BP238" s="128"/>
      <c r="BQ238" s="128"/>
      <c r="BR238" s="128"/>
    </row>
    <row r="239" spans="1:70" s="6" customFormat="1" x14ac:dyDescent="0.25">
      <c r="A239" s="1"/>
      <c r="B239" s="2"/>
      <c r="C239" s="4"/>
      <c r="D239" s="3"/>
      <c r="E239" s="3"/>
      <c r="F239" s="3"/>
      <c r="G239" s="3"/>
      <c r="H239" s="3"/>
      <c r="I239" s="3"/>
      <c r="J239" s="3"/>
      <c r="K239" s="3"/>
      <c r="L239" s="5"/>
      <c r="T239" s="2"/>
      <c r="AU239" s="5"/>
      <c r="BD239" s="5"/>
      <c r="BE239" s="5"/>
      <c r="BF239" s="5"/>
      <c r="BG239" s="5"/>
      <c r="BH239" s="5"/>
      <c r="BI239" s="5"/>
      <c r="BO239" s="128"/>
      <c r="BP239" s="128"/>
      <c r="BQ239" s="128"/>
      <c r="BR239" s="128"/>
    </row>
    <row r="240" spans="1:70" s="6" customFormat="1" x14ac:dyDescent="0.25">
      <c r="A240" s="1"/>
      <c r="B240" s="2"/>
      <c r="C240" s="4"/>
      <c r="D240" s="3"/>
      <c r="E240" s="3"/>
      <c r="F240" s="3"/>
      <c r="G240" s="3"/>
      <c r="H240" s="3"/>
      <c r="I240" s="3"/>
      <c r="J240" s="3"/>
      <c r="K240" s="3"/>
      <c r="L240" s="5"/>
      <c r="T240" s="2"/>
      <c r="AU240" s="5"/>
      <c r="BD240" s="5"/>
      <c r="BE240" s="5"/>
      <c r="BF240" s="5"/>
      <c r="BG240" s="5"/>
      <c r="BH240" s="5"/>
      <c r="BI240" s="5"/>
      <c r="BO240" s="128"/>
      <c r="BP240" s="128"/>
      <c r="BQ240" s="128"/>
      <c r="BR240" s="128"/>
    </row>
    <row r="241" spans="1:70" s="6" customFormat="1" x14ac:dyDescent="0.25">
      <c r="A241" s="1"/>
      <c r="B241" s="2"/>
      <c r="C241" s="4"/>
      <c r="D241" s="3"/>
      <c r="E241" s="3"/>
      <c r="F241" s="3"/>
      <c r="G241" s="3"/>
      <c r="H241" s="3"/>
      <c r="I241" s="3"/>
      <c r="J241" s="3"/>
      <c r="K241" s="3"/>
      <c r="L241" s="5"/>
      <c r="T241" s="2"/>
      <c r="AU241" s="5"/>
      <c r="BD241" s="5"/>
      <c r="BE241" s="5"/>
      <c r="BF241" s="5"/>
      <c r="BG241" s="5"/>
      <c r="BH241" s="5"/>
      <c r="BI241" s="5"/>
      <c r="BO241" s="128"/>
      <c r="BP241" s="128"/>
      <c r="BQ241" s="128"/>
      <c r="BR241" s="128"/>
    </row>
    <row r="242" spans="1:70" s="6" customFormat="1" x14ac:dyDescent="0.25">
      <c r="A242" s="1"/>
      <c r="B242" s="2"/>
      <c r="C242" s="4"/>
      <c r="D242" s="3"/>
      <c r="E242" s="3"/>
      <c r="F242" s="3"/>
      <c r="G242" s="3"/>
      <c r="H242" s="3"/>
      <c r="I242" s="3"/>
      <c r="J242" s="3"/>
      <c r="K242" s="3"/>
      <c r="L242" s="5"/>
      <c r="T242" s="2"/>
      <c r="AU242" s="5"/>
      <c r="BD242" s="5"/>
      <c r="BE242" s="5"/>
      <c r="BF242" s="5"/>
      <c r="BG242" s="5"/>
      <c r="BH242" s="5"/>
      <c r="BI242" s="5"/>
      <c r="BO242" s="128"/>
      <c r="BP242" s="128"/>
      <c r="BQ242" s="128"/>
      <c r="BR242" s="128"/>
    </row>
    <row r="243" spans="1:70" s="6" customFormat="1" x14ac:dyDescent="0.25">
      <c r="A243" s="1"/>
      <c r="B243" s="2"/>
      <c r="C243" s="4"/>
      <c r="D243" s="3"/>
      <c r="E243" s="3"/>
      <c r="F243" s="3"/>
      <c r="G243" s="3"/>
      <c r="H243" s="3"/>
      <c r="I243" s="3"/>
      <c r="J243" s="3"/>
      <c r="K243" s="3"/>
      <c r="L243" s="5"/>
      <c r="T243" s="2"/>
      <c r="AU243" s="5"/>
      <c r="BD243" s="5"/>
      <c r="BE243" s="5"/>
      <c r="BF243" s="5"/>
      <c r="BG243" s="5"/>
      <c r="BH243" s="5"/>
      <c r="BI243" s="5"/>
      <c r="BO243" s="128"/>
      <c r="BP243" s="128"/>
      <c r="BQ243" s="128"/>
      <c r="BR243" s="128"/>
    </row>
    <row r="244" spans="1:70" s="6" customFormat="1" x14ac:dyDescent="0.25">
      <c r="A244" s="1"/>
      <c r="B244" s="2"/>
      <c r="C244" s="4"/>
      <c r="D244" s="3"/>
      <c r="E244" s="3"/>
      <c r="F244" s="3"/>
      <c r="G244" s="3"/>
      <c r="H244" s="3"/>
      <c r="I244" s="3"/>
      <c r="J244" s="3"/>
      <c r="K244" s="3"/>
      <c r="L244" s="5"/>
      <c r="T244" s="2"/>
      <c r="AU244" s="5"/>
      <c r="BD244" s="5"/>
      <c r="BE244" s="5"/>
      <c r="BF244" s="5"/>
      <c r="BG244" s="5"/>
      <c r="BH244" s="5"/>
      <c r="BI244" s="5"/>
      <c r="BO244" s="128"/>
      <c r="BP244" s="128"/>
      <c r="BQ244" s="128"/>
      <c r="BR244" s="128"/>
    </row>
    <row r="245" spans="1:70" s="6" customFormat="1" x14ac:dyDescent="0.25">
      <c r="A245" s="1"/>
      <c r="B245" s="2"/>
      <c r="C245" s="4"/>
      <c r="D245" s="3"/>
      <c r="E245" s="3"/>
      <c r="F245" s="3"/>
      <c r="G245" s="3"/>
      <c r="H245" s="3"/>
      <c r="I245" s="3"/>
      <c r="J245" s="3"/>
      <c r="K245" s="3"/>
      <c r="L245" s="5"/>
      <c r="T245" s="2"/>
      <c r="AU245" s="5"/>
      <c r="BD245" s="5"/>
      <c r="BE245" s="5"/>
      <c r="BF245" s="5"/>
      <c r="BG245" s="5"/>
      <c r="BH245" s="5"/>
      <c r="BI245" s="5"/>
      <c r="BO245" s="128"/>
      <c r="BP245" s="128"/>
      <c r="BQ245" s="128"/>
      <c r="BR245" s="128"/>
    </row>
    <row r="246" spans="1:70" s="6" customFormat="1" x14ac:dyDescent="0.25">
      <c r="A246" s="1"/>
      <c r="B246" s="2"/>
      <c r="C246" s="4"/>
      <c r="D246" s="3"/>
      <c r="E246" s="3"/>
      <c r="F246" s="3"/>
      <c r="G246" s="3"/>
      <c r="H246" s="3"/>
      <c r="I246" s="3"/>
      <c r="J246" s="3"/>
      <c r="K246" s="3"/>
      <c r="L246" s="5"/>
      <c r="T246" s="2"/>
      <c r="AU246" s="5"/>
      <c r="BD246" s="5"/>
      <c r="BE246" s="5"/>
      <c r="BF246" s="5"/>
      <c r="BG246" s="5"/>
      <c r="BH246" s="5"/>
      <c r="BI246" s="5"/>
      <c r="BO246" s="128"/>
      <c r="BP246" s="128"/>
      <c r="BQ246" s="128"/>
      <c r="BR246" s="128"/>
    </row>
    <row r="247" spans="1:70" s="6" customFormat="1" x14ac:dyDescent="0.25">
      <c r="A247" s="1"/>
      <c r="B247" s="2"/>
      <c r="C247" s="4"/>
      <c r="D247" s="3"/>
      <c r="E247" s="3"/>
      <c r="F247" s="3"/>
      <c r="G247" s="3"/>
      <c r="H247" s="3"/>
      <c r="I247" s="3"/>
      <c r="J247" s="3"/>
      <c r="K247" s="3"/>
      <c r="L247" s="5"/>
      <c r="T247" s="2"/>
      <c r="AU247" s="5"/>
      <c r="BD247" s="5"/>
      <c r="BE247" s="5"/>
      <c r="BF247" s="5"/>
      <c r="BG247" s="5"/>
      <c r="BH247" s="5"/>
      <c r="BI247" s="5"/>
      <c r="BO247" s="128"/>
      <c r="BP247" s="128"/>
      <c r="BQ247" s="128"/>
      <c r="BR247" s="128"/>
    </row>
    <row r="248" spans="1:70" s="6" customFormat="1" x14ac:dyDescent="0.25">
      <c r="A248" s="1"/>
      <c r="B248" s="2"/>
      <c r="C248" s="4"/>
      <c r="D248" s="3"/>
      <c r="E248" s="3"/>
      <c r="F248" s="3"/>
      <c r="G248" s="3"/>
      <c r="H248" s="3"/>
      <c r="I248" s="3"/>
      <c r="J248" s="3"/>
      <c r="K248" s="3"/>
      <c r="L248" s="5"/>
      <c r="T248" s="2"/>
      <c r="AU248" s="5"/>
      <c r="BD248" s="5"/>
      <c r="BE248" s="5"/>
      <c r="BF248" s="5"/>
      <c r="BG248" s="5"/>
      <c r="BH248" s="5"/>
      <c r="BI248" s="5"/>
      <c r="BO248" s="128"/>
      <c r="BP248" s="128"/>
      <c r="BQ248" s="128"/>
      <c r="BR248" s="128"/>
    </row>
    <row r="249" spans="1:70" s="6" customFormat="1" x14ac:dyDescent="0.25">
      <c r="A249" s="1"/>
      <c r="B249" s="2"/>
      <c r="C249" s="4"/>
      <c r="D249" s="3"/>
      <c r="E249" s="3"/>
      <c r="F249" s="3"/>
      <c r="G249" s="3"/>
      <c r="H249" s="3"/>
      <c r="I249" s="3"/>
      <c r="J249" s="3"/>
      <c r="K249" s="3"/>
      <c r="L249" s="5"/>
      <c r="T249" s="2"/>
      <c r="AU249" s="5"/>
      <c r="BD249" s="5"/>
      <c r="BE249" s="5"/>
      <c r="BF249" s="5"/>
      <c r="BG249" s="5"/>
      <c r="BH249" s="5"/>
      <c r="BI249" s="5"/>
      <c r="BO249" s="128"/>
      <c r="BP249" s="128"/>
      <c r="BQ249" s="128"/>
      <c r="BR249" s="128"/>
    </row>
    <row r="250" spans="1:70" s="6" customFormat="1" x14ac:dyDescent="0.25">
      <c r="A250" s="1"/>
      <c r="B250" s="2"/>
      <c r="C250" s="4"/>
      <c r="D250" s="3"/>
      <c r="E250" s="3"/>
      <c r="F250" s="3"/>
      <c r="G250" s="3"/>
      <c r="H250" s="3"/>
      <c r="I250" s="3"/>
      <c r="J250" s="3"/>
      <c r="K250" s="3"/>
      <c r="L250" s="5"/>
      <c r="T250" s="2"/>
      <c r="AU250" s="5"/>
      <c r="BD250" s="5"/>
      <c r="BE250" s="5"/>
      <c r="BF250" s="5"/>
      <c r="BG250" s="5"/>
      <c r="BH250" s="5"/>
      <c r="BI250" s="5"/>
      <c r="BO250" s="128"/>
      <c r="BP250" s="128"/>
      <c r="BQ250" s="128"/>
      <c r="BR250" s="128"/>
    </row>
    <row r="251" spans="1:70" s="6" customFormat="1" x14ac:dyDescent="0.25">
      <c r="A251" s="1"/>
      <c r="B251" s="2"/>
      <c r="C251" s="4"/>
      <c r="D251" s="3"/>
      <c r="E251" s="3"/>
      <c r="F251" s="3"/>
      <c r="G251" s="3"/>
      <c r="H251" s="3"/>
      <c r="I251" s="3"/>
      <c r="J251" s="3"/>
      <c r="K251" s="3"/>
      <c r="L251" s="5"/>
      <c r="T251" s="2"/>
      <c r="AU251" s="5"/>
      <c r="BD251" s="5"/>
      <c r="BE251" s="5"/>
      <c r="BF251" s="5"/>
      <c r="BG251" s="5"/>
      <c r="BH251" s="5"/>
      <c r="BI251" s="5"/>
      <c r="BO251" s="128"/>
      <c r="BP251" s="128"/>
      <c r="BQ251" s="128"/>
      <c r="BR251" s="128"/>
    </row>
    <row r="252" spans="1:70" s="6" customFormat="1" x14ac:dyDescent="0.25">
      <c r="A252" s="1"/>
      <c r="B252" s="2"/>
      <c r="C252" s="4"/>
      <c r="D252" s="3"/>
      <c r="E252" s="3"/>
      <c r="F252" s="3"/>
      <c r="G252" s="3"/>
      <c r="H252" s="3"/>
      <c r="I252" s="3"/>
      <c r="J252" s="3"/>
      <c r="K252" s="3"/>
      <c r="L252" s="5"/>
      <c r="T252" s="2"/>
      <c r="AU252" s="5"/>
      <c r="BD252" s="5"/>
      <c r="BE252" s="5"/>
      <c r="BF252" s="5"/>
      <c r="BG252" s="5"/>
      <c r="BH252" s="5"/>
      <c r="BI252" s="5"/>
      <c r="BO252" s="128"/>
      <c r="BP252" s="128"/>
      <c r="BQ252" s="128"/>
      <c r="BR252" s="128"/>
    </row>
    <row r="253" spans="1:70" s="6" customFormat="1" x14ac:dyDescent="0.25">
      <c r="A253" s="1"/>
      <c r="B253" s="2"/>
      <c r="C253" s="4"/>
      <c r="D253" s="3"/>
      <c r="E253" s="3"/>
      <c r="F253" s="3"/>
      <c r="G253" s="3"/>
      <c r="H253" s="3"/>
      <c r="I253" s="3"/>
      <c r="J253" s="3"/>
      <c r="K253" s="3"/>
      <c r="L253" s="5"/>
      <c r="T253" s="2"/>
      <c r="AU253" s="5"/>
      <c r="BD253" s="5"/>
      <c r="BE253" s="5"/>
      <c r="BF253" s="5"/>
      <c r="BG253" s="5"/>
      <c r="BH253" s="5"/>
      <c r="BI253" s="5"/>
      <c r="BO253" s="128"/>
      <c r="BP253" s="128"/>
      <c r="BQ253" s="128"/>
      <c r="BR253" s="128"/>
    </row>
    <row r="254" spans="1:70" s="6" customFormat="1" x14ac:dyDescent="0.25">
      <c r="A254" s="1"/>
      <c r="B254" s="2"/>
      <c r="C254" s="4"/>
      <c r="D254" s="3"/>
      <c r="E254" s="3"/>
      <c r="F254" s="3"/>
      <c r="G254" s="3"/>
      <c r="H254" s="3"/>
      <c r="I254" s="3"/>
      <c r="J254" s="3"/>
      <c r="K254" s="3"/>
      <c r="L254" s="5"/>
      <c r="T254" s="2"/>
      <c r="AU254" s="5"/>
      <c r="BD254" s="5"/>
      <c r="BE254" s="5"/>
      <c r="BF254" s="5"/>
      <c r="BG254" s="5"/>
      <c r="BH254" s="5"/>
      <c r="BI254" s="5"/>
      <c r="BO254" s="128"/>
      <c r="BP254" s="128"/>
      <c r="BQ254" s="128"/>
      <c r="BR254" s="128"/>
    </row>
    <row r="255" spans="1:70" s="6" customFormat="1" x14ac:dyDescent="0.25">
      <c r="A255" s="1"/>
      <c r="B255" s="2"/>
      <c r="C255" s="4"/>
      <c r="D255" s="3"/>
      <c r="E255" s="3"/>
      <c r="F255" s="3"/>
      <c r="G255" s="3"/>
      <c r="H255" s="3"/>
      <c r="I255" s="3"/>
      <c r="J255" s="3"/>
      <c r="K255" s="3"/>
      <c r="L255" s="5"/>
      <c r="T255" s="2"/>
      <c r="AU255" s="5"/>
      <c r="BD255" s="5"/>
      <c r="BE255" s="5"/>
      <c r="BF255" s="5"/>
      <c r="BG255" s="5"/>
      <c r="BH255" s="5"/>
      <c r="BI255" s="5"/>
      <c r="BO255" s="128"/>
      <c r="BP255" s="128"/>
      <c r="BQ255" s="128"/>
      <c r="BR255" s="128"/>
    </row>
    <row r="256" spans="1:70" s="6" customFormat="1" x14ac:dyDescent="0.25">
      <c r="A256" s="1"/>
      <c r="B256" s="2"/>
      <c r="C256" s="4"/>
      <c r="D256" s="3"/>
      <c r="E256" s="3"/>
      <c r="F256" s="3"/>
      <c r="G256" s="3"/>
      <c r="H256" s="3"/>
      <c r="I256" s="3"/>
      <c r="J256" s="3"/>
      <c r="K256" s="3"/>
      <c r="L256" s="5"/>
      <c r="T256" s="2"/>
      <c r="AU256" s="5"/>
      <c r="BD256" s="5"/>
      <c r="BE256" s="5"/>
      <c r="BF256" s="5"/>
      <c r="BG256" s="5"/>
      <c r="BH256" s="5"/>
      <c r="BI256" s="5"/>
      <c r="BO256" s="128"/>
      <c r="BP256" s="128"/>
      <c r="BQ256" s="128"/>
      <c r="BR256" s="128"/>
    </row>
    <row r="257" spans="1:70" s="6" customFormat="1" x14ac:dyDescent="0.25">
      <c r="A257" s="1"/>
      <c r="B257" s="2"/>
      <c r="C257" s="4"/>
      <c r="D257" s="3"/>
      <c r="E257" s="3"/>
      <c r="F257" s="3"/>
      <c r="G257" s="3"/>
      <c r="H257" s="3"/>
      <c r="I257" s="3"/>
      <c r="J257" s="3"/>
      <c r="K257" s="3"/>
      <c r="L257" s="5"/>
      <c r="T257" s="2"/>
      <c r="AU257" s="5"/>
      <c r="BD257" s="5"/>
      <c r="BE257" s="5"/>
      <c r="BF257" s="5"/>
      <c r="BG257" s="5"/>
      <c r="BH257" s="5"/>
      <c r="BI257" s="5"/>
      <c r="BO257" s="128"/>
      <c r="BP257" s="128"/>
      <c r="BQ257" s="128"/>
      <c r="BR257" s="128"/>
    </row>
    <row r="258" spans="1:70" s="6" customFormat="1" x14ac:dyDescent="0.25">
      <c r="A258" s="1"/>
      <c r="B258" s="2"/>
      <c r="C258" s="4"/>
      <c r="D258" s="3"/>
      <c r="E258" s="3"/>
      <c r="F258" s="3"/>
      <c r="G258" s="3"/>
      <c r="H258" s="3"/>
      <c r="I258" s="3"/>
      <c r="J258" s="3"/>
      <c r="K258" s="3"/>
      <c r="L258" s="5"/>
      <c r="T258" s="2"/>
      <c r="AU258" s="5"/>
      <c r="BD258" s="5"/>
      <c r="BE258" s="5"/>
      <c r="BF258" s="5"/>
      <c r="BG258" s="5"/>
      <c r="BH258" s="5"/>
      <c r="BI258" s="5"/>
      <c r="BO258" s="128"/>
      <c r="BP258" s="128"/>
      <c r="BQ258" s="128"/>
      <c r="BR258" s="128"/>
    </row>
    <row r="259" spans="1:70" s="6" customFormat="1" x14ac:dyDescent="0.25">
      <c r="A259" s="1"/>
      <c r="B259" s="2"/>
      <c r="C259" s="4"/>
      <c r="D259" s="3"/>
      <c r="E259" s="3"/>
      <c r="F259" s="3"/>
      <c r="G259" s="3"/>
      <c r="H259" s="3"/>
      <c r="I259" s="3"/>
      <c r="J259" s="3"/>
      <c r="K259" s="3"/>
      <c r="L259" s="5"/>
      <c r="T259" s="2"/>
      <c r="AU259" s="5"/>
      <c r="BD259" s="5"/>
      <c r="BE259" s="5"/>
      <c r="BF259" s="5"/>
      <c r="BG259" s="5"/>
      <c r="BH259" s="5"/>
      <c r="BI259" s="5"/>
      <c r="BO259" s="128"/>
      <c r="BP259" s="128"/>
      <c r="BQ259" s="128"/>
      <c r="BR259" s="128"/>
    </row>
    <row r="260" spans="1:70" s="6" customFormat="1" x14ac:dyDescent="0.25">
      <c r="A260" s="1"/>
      <c r="B260" s="2"/>
      <c r="C260" s="4"/>
      <c r="D260" s="3"/>
      <c r="E260" s="3"/>
      <c r="F260" s="3"/>
      <c r="G260" s="3"/>
      <c r="H260" s="3"/>
      <c r="I260" s="3"/>
      <c r="J260" s="3"/>
      <c r="K260" s="3"/>
      <c r="L260" s="5"/>
      <c r="T260" s="2"/>
      <c r="AU260" s="5"/>
      <c r="BD260" s="5"/>
      <c r="BE260" s="5"/>
      <c r="BF260" s="5"/>
      <c r="BG260" s="5"/>
      <c r="BH260" s="5"/>
      <c r="BI260" s="5"/>
      <c r="BO260" s="128"/>
      <c r="BP260" s="128"/>
      <c r="BQ260" s="128"/>
      <c r="BR260" s="128"/>
    </row>
    <row r="261" spans="1:70" s="6" customFormat="1" x14ac:dyDescent="0.25">
      <c r="A261" s="1"/>
      <c r="B261" s="2"/>
      <c r="C261" s="4"/>
      <c r="D261" s="3"/>
      <c r="E261" s="3"/>
      <c r="F261" s="3"/>
      <c r="G261" s="3"/>
      <c r="H261" s="3"/>
      <c r="I261" s="3"/>
      <c r="J261" s="3"/>
      <c r="K261" s="3"/>
      <c r="L261" s="5"/>
      <c r="T261" s="2"/>
      <c r="AU261" s="5"/>
      <c r="BD261" s="5"/>
      <c r="BE261" s="5"/>
      <c r="BF261" s="5"/>
      <c r="BG261" s="5"/>
      <c r="BH261" s="5"/>
      <c r="BI261" s="5"/>
      <c r="BO261" s="128"/>
      <c r="BP261" s="128"/>
      <c r="BQ261" s="128"/>
      <c r="BR261" s="128"/>
    </row>
    <row r="262" spans="1:70" s="6" customFormat="1" x14ac:dyDescent="0.25">
      <c r="A262" s="1"/>
      <c r="B262" s="2"/>
      <c r="C262" s="4"/>
      <c r="D262" s="3"/>
      <c r="E262" s="3"/>
      <c r="F262" s="3"/>
      <c r="G262" s="3"/>
      <c r="H262" s="3"/>
      <c r="I262" s="3"/>
      <c r="J262" s="3"/>
      <c r="K262" s="3"/>
      <c r="L262" s="5"/>
      <c r="T262" s="2"/>
      <c r="AU262" s="5"/>
      <c r="BD262" s="5"/>
      <c r="BE262" s="5"/>
      <c r="BF262" s="5"/>
      <c r="BG262" s="5"/>
      <c r="BH262" s="5"/>
      <c r="BI262" s="5"/>
      <c r="BO262" s="128"/>
      <c r="BP262" s="128"/>
      <c r="BQ262" s="128"/>
      <c r="BR262" s="128"/>
    </row>
    <row r="263" spans="1:70" s="6" customFormat="1" x14ac:dyDescent="0.25">
      <c r="A263" s="1"/>
      <c r="B263" s="2"/>
      <c r="C263" s="4"/>
      <c r="D263" s="3"/>
      <c r="E263" s="3"/>
      <c r="F263" s="3"/>
      <c r="G263" s="3"/>
      <c r="H263" s="3"/>
      <c r="I263" s="3"/>
      <c r="J263" s="3"/>
      <c r="K263" s="3"/>
      <c r="L263" s="5"/>
      <c r="T263" s="2"/>
      <c r="AU263" s="5"/>
      <c r="BD263" s="5"/>
      <c r="BE263" s="5"/>
      <c r="BF263" s="5"/>
      <c r="BG263" s="5"/>
      <c r="BH263" s="5"/>
      <c r="BI263" s="5"/>
      <c r="BO263" s="128"/>
      <c r="BP263" s="128"/>
      <c r="BQ263" s="128"/>
      <c r="BR263" s="128"/>
    </row>
    <row r="264" spans="1:70" s="6" customFormat="1" x14ac:dyDescent="0.25">
      <c r="A264" s="1"/>
      <c r="B264" s="2"/>
      <c r="C264" s="4"/>
      <c r="D264" s="3"/>
      <c r="E264" s="3"/>
      <c r="F264" s="3"/>
      <c r="G264" s="3"/>
      <c r="H264" s="3"/>
      <c r="I264" s="3"/>
      <c r="J264" s="3"/>
      <c r="K264" s="3"/>
      <c r="L264" s="5"/>
      <c r="T264" s="2"/>
      <c r="AU264" s="5"/>
      <c r="BD264" s="5"/>
      <c r="BE264" s="5"/>
      <c r="BF264" s="5"/>
      <c r="BG264" s="5"/>
      <c r="BH264" s="5"/>
      <c r="BI264" s="5"/>
      <c r="BO264" s="128"/>
      <c r="BP264" s="128"/>
      <c r="BQ264" s="128"/>
      <c r="BR264" s="128"/>
    </row>
    <row r="265" spans="1:70" s="6" customFormat="1" x14ac:dyDescent="0.25">
      <c r="A265" s="1"/>
      <c r="B265" s="2"/>
      <c r="C265" s="4"/>
      <c r="D265" s="3"/>
      <c r="E265" s="3"/>
      <c r="F265" s="3"/>
      <c r="G265" s="3"/>
      <c r="H265" s="3"/>
      <c r="I265" s="3"/>
      <c r="J265" s="3"/>
      <c r="K265" s="3"/>
      <c r="L265" s="5"/>
      <c r="T265" s="2"/>
      <c r="AU265" s="5"/>
      <c r="BD265" s="5"/>
      <c r="BE265" s="5"/>
      <c r="BF265" s="5"/>
      <c r="BG265" s="5"/>
      <c r="BH265" s="5"/>
      <c r="BI265" s="5"/>
      <c r="BO265" s="128"/>
      <c r="BP265" s="128"/>
      <c r="BQ265" s="128"/>
      <c r="BR265" s="128"/>
    </row>
    <row r="266" spans="1:70" s="6" customFormat="1" x14ac:dyDescent="0.25">
      <c r="A266" s="1"/>
      <c r="B266" s="2"/>
      <c r="C266" s="4"/>
      <c r="D266" s="3"/>
      <c r="E266" s="3"/>
      <c r="F266" s="3"/>
      <c r="G266" s="3"/>
      <c r="H266" s="3"/>
      <c r="I266" s="3"/>
      <c r="J266" s="3"/>
      <c r="K266" s="3"/>
      <c r="L266" s="5"/>
      <c r="T266" s="2"/>
      <c r="AU266" s="5"/>
      <c r="BD266" s="5"/>
      <c r="BE266" s="5"/>
      <c r="BF266" s="5"/>
      <c r="BG266" s="5"/>
      <c r="BH266" s="5"/>
      <c r="BI266" s="5"/>
      <c r="BO266" s="128"/>
      <c r="BP266" s="128"/>
      <c r="BQ266" s="128"/>
      <c r="BR266" s="128"/>
    </row>
    <row r="267" spans="1:70" s="6" customFormat="1" x14ac:dyDescent="0.25">
      <c r="A267" s="1"/>
      <c r="B267" s="2"/>
      <c r="C267" s="4"/>
      <c r="D267" s="3"/>
      <c r="E267" s="3"/>
      <c r="F267" s="3"/>
      <c r="G267" s="3"/>
      <c r="H267" s="3"/>
      <c r="I267" s="3"/>
      <c r="J267" s="3"/>
      <c r="K267" s="3"/>
      <c r="L267" s="5"/>
      <c r="T267" s="2"/>
      <c r="AU267" s="5"/>
      <c r="BD267" s="5"/>
      <c r="BE267" s="5"/>
      <c r="BF267" s="5"/>
      <c r="BG267" s="5"/>
      <c r="BH267" s="5"/>
      <c r="BI267" s="5"/>
      <c r="BO267" s="128"/>
      <c r="BP267" s="128"/>
      <c r="BQ267" s="128"/>
      <c r="BR267" s="128"/>
    </row>
    <row r="268" spans="1:70" s="6" customFormat="1" x14ac:dyDescent="0.25">
      <c r="A268" s="1"/>
      <c r="B268" s="2"/>
      <c r="C268" s="4"/>
      <c r="D268" s="3"/>
      <c r="E268" s="3"/>
      <c r="F268" s="3"/>
      <c r="G268" s="3"/>
      <c r="H268" s="3"/>
      <c r="I268" s="3"/>
      <c r="J268" s="3"/>
      <c r="K268" s="3"/>
      <c r="L268" s="5"/>
      <c r="T268" s="2"/>
      <c r="AU268" s="5"/>
      <c r="BD268" s="5"/>
      <c r="BE268" s="5"/>
      <c r="BF268" s="5"/>
      <c r="BG268" s="5"/>
      <c r="BH268" s="5"/>
      <c r="BI268" s="5"/>
      <c r="BO268" s="128"/>
      <c r="BP268" s="128"/>
      <c r="BQ268" s="128"/>
      <c r="BR268" s="128"/>
    </row>
    <row r="269" spans="1:70" s="6" customFormat="1" x14ac:dyDescent="0.25">
      <c r="A269" s="1"/>
      <c r="B269" s="2"/>
      <c r="C269" s="4"/>
      <c r="D269" s="3"/>
      <c r="E269" s="3"/>
      <c r="F269" s="3"/>
      <c r="G269" s="3"/>
      <c r="H269" s="3"/>
      <c r="I269" s="3"/>
      <c r="J269" s="3"/>
      <c r="K269" s="3"/>
      <c r="L269" s="5"/>
      <c r="T269" s="2"/>
      <c r="AU269" s="5"/>
      <c r="BD269" s="5"/>
      <c r="BE269" s="5"/>
      <c r="BF269" s="5"/>
      <c r="BG269" s="5"/>
      <c r="BH269" s="5"/>
      <c r="BI269" s="5"/>
      <c r="BO269" s="128"/>
      <c r="BP269" s="128"/>
      <c r="BQ269" s="128"/>
      <c r="BR269" s="128"/>
    </row>
    <row r="270" spans="1:70" s="6" customFormat="1" x14ac:dyDescent="0.25">
      <c r="A270" s="1"/>
      <c r="B270" s="2"/>
      <c r="C270" s="4"/>
      <c r="D270" s="3"/>
      <c r="E270" s="3"/>
      <c r="F270" s="3"/>
      <c r="G270" s="3"/>
      <c r="H270" s="3"/>
      <c r="I270" s="3"/>
      <c r="J270" s="3"/>
      <c r="K270" s="3"/>
      <c r="L270" s="5"/>
      <c r="T270" s="2"/>
      <c r="AU270" s="5"/>
      <c r="BD270" s="5"/>
      <c r="BE270" s="5"/>
      <c r="BF270" s="5"/>
      <c r="BG270" s="5"/>
      <c r="BH270" s="5"/>
      <c r="BI270" s="5"/>
      <c r="BO270" s="128"/>
      <c r="BP270" s="128"/>
      <c r="BQ270" s="128"/>
      <c r="BR270" s="128"/>
    </row>
    <row r="271" spans="1:70" s="6" customFormat="1" x14ac:dyDescent="0.25">
      <c r="A271" s="1"/>
      <c r="B271" s="2"/>
      <c r="C271" s="4"/>
      <c r="D271" s="3"/>
      <c r="E271" s="3"/>
      <c r="F271" s="3"/>
      <c r="G271" s="3"/>
      <c r="H271" s="3"/>
      <c r="I271" s="3"/>
      <c r="J271" s="3"/>
      <c r="K271" s="3"/>
      <c r="L271" s="5"/>
      <c r="T271" s="2"/>
      <c r="AU271" s="5"/>
      <c r="BD271" s="5"/>
      <c r="BE271" s="5"/>
      <c r="BF271" s="5"/>
      <c r="BG271" s="5"/>
      <c r="BH271" s="5"/>
      <c r="BI271" s="5"/>
      <c r="BO271" s="128"/>
      <c r="BP271" s="128"/>
      <c r="BQ271" s="128"/>
      <c r="BR271" s="128"/>
    </row>
    <row r="272" spans="1:70" s="6" customFormat="1" x14ac:dyDescent="0.25">
      <c r="A272" s="1"/>
      <c r="B272" s="2"/>
      <c r="C272" s="4"/>
      <c r="D272" s="3"/>
      <c r="E272" s="3"/>
      <c r="F272" s="3"/>
      <c r="G272" s="3"/>
      <c r="H272" s="3"/>
      <c r="I272" s="3"/>
      <c r="J272" s="3"/>
      <c r="K272" s="3"/>
      <c r="L272" s="5"/>
      <c r="T272" s="2"/>
      <c r="AU272" s="5"/>
      <c r="BD272" s="5"/>
      <c r="BE272" s="5"/>
      <c r="BF272" s="5"/>
      <c r="BG272" s="5"/>
      <c r="BH272" s="5"/>
      <c r="BI272" s="5"/>
      <c r="BO272" s="128"/>
      <c r="BP272" s="128"/>
      <c r="BQ272" s="128"/>
      <c r="BR272" s="128"/>
    </row>
    <row r="273" spans="1:70" s="6" customFormat="1" x14ac:dyDescent="0.25">
      <c r="A273" s="1"/>
      <c r="B273" s="2"/>
      <c r="C273" s="4"/>
      <c r="D273" s="3"/>
      <c r="E273" s="3"/>
      <c r="F273" s="3"/>
      <c r="G273" s="3"/>
      <c r="H273" s="3"/>
      <c r="I273" s="3"/>
      <c r="J273" s="3"/>
      <c r="K273" s="3"/>
      <c r="L273" s="5"/>
      <c r="T273" s="2"/>
      <c r="AU273" s="5"/>
      <c r="BD273" s="5"/>
      <c r="BE273" s="5"/>
      <c r="BF273" s="5"/>
      <c r="BG273" s="5"/>
      <c r="BH273" s="5"/>
      <c r="BI273" s="5"/>
      <c r="BO273" s="128"/>
      <c r="BP273" s="128"/>
      <c r="BQ273" s="128"/>
      <c r="BR273" s="128"/>
    </row>
    <row r="274" spans="1:70" s="6" customFormat="1" x14ac:dyDescent="0.25">
      <c r="A274" s="1"/>
      <c r="B274" s="2"/>
      <c r="C274" s="4"/>
      <c r="D274" s="3"/>
      <c r="E274" s="3"/>
      <c r="F274" s="3"/>
      <c r="G274" s="3"/>
      <c r="H274" s="3"/>
      <c r="I274" s="3"/>
      <c r="J274" s="3"/>
      <c r="K274" s="3"/>
      <c r="L274" s="5"/>
      <c r="T274" s="2"/>
      <c r="AU274" s="5"/>
      <c r="BD274" s="5"/>
      <c r="BE274" s="5"/>
      <c r="BF274" s="5"/>
      <c r="BG274" s="5"/>
      <c r="BH274" s="5"/>
      <c r="BI274" s="5"/>
      <c r="BO274" s="128"/>
      <c r="BP274" s="128"/>
      <c r="BQ274" s="128"/>
      <c r="BR274" s="128"/>
    </row>
    <row r="275" spans="1:70" s="6" customFormat="1" x14ac:dyDescent="0.25">
      <c r="A275" s="1"/>
      <c r="B275" s="2"/>
      <c r="C275" s="4"/>
      <c r="D275" s="3"/>
      <c r="E275" s="3"/>
      <c r="F275" s="3"/>
      <c r="G275" s="3"/>
      <c r="H275" s="3"/>
      <c r="I275" s="3"/>
      <c r="J275" s="3"/>
      <c r="K275" s="3"/>
      <c r="L275" s="5"/>
      <c r="T275" s="2"/>
      <c r="AU275" s="5"/>
      <c r="BD275" s="5"/>
      <c r="BE275" s="5"/>
      <c r="BF275" s="5"/>
      <c r="BG275" s="5"/>
      <c r="BH275" s="5"/>
      <c r="BI275" s="5"/>
      <c r="BO275" s="128"/>
      <c r="BP275" s="128"/>
      <c r="BQ275" s="128"/>
      <c r="BR275" s="128"/>
    </row>
    <row r="276" spans="1:70" s="6" customFormat="1" x14ac:dyDescent="0.25">
      <c r="A276" s="1"/>
      <c r="B276" s="2"/>
      <c r="C276" s="4"/>
      <c r="D276" s="3"/>
      <c r="E276" s="3"/>
      <c r="F276" s="3"/>
      <c r="G276" s="3"/>
      <c r="H276" s="3"/>
      <c r="I276" s="3"/>
      <c r="J276" s="3"/>
      <c r="K276" s="3"/>
      <c r="L276" s="5"/>
      <c r="T276" s="2"/>
      <c r="AU276" s="5"/>
      <c r="BD276" s="5"/>
      <c r="BE276" s="5"/>
      <c r="BF276" s="5"/>
      <c r="BG276" s="5"/>
      <c r="BH276" s="5"/>
      <c r="BI276" s="5"/>
      <c r="BO276" s="128"/>
      <c r="BP276" s="128"/>
      <c r="BQ276" s="128"/>
      <c r="BR276" s="128"/>
    </row>
    <row r="277" spans="1:70" s="6" customFormat="1" x14ac:dyDescent="0.25">
      <c r="A277" s="1"/>
      <c r="B277" s="2"/>
      <c r="C277" s="4"/>
      <c r="D277" s="3"/>
      <c r="E277" s="3"/>
      <c r="F277" s="3"/>
      <c r="G277" s="3"/>
      <c r="H277" s="3"/>
      <c r="I277" s="3"/>
      <c r="J277" s="3"/>
      <c r="K277" s="3"/>
      <c r="L277" s="5"/>
      <c r="T277" s="2"/>
      <c r="AU277" s="5"/>
      <c r="BD277" s="5"/>
      <c r="BE277" s="5"/>
      <c r="BF277" s="5"/>
      <c r="BG277" s="5"/>
      <c r="BH277" s="5"/>
      <c r="BI277" s="5"/>
      <c r="BO277" s="128"/>
      <c r="BP277" s="128"/>
      <c r="BQ277" s="128"/>
      <c r="BR277" s="128"/>
    </row>
    <row r="278" spans="1:70" s="6" customFormat="1" x14ac:dyDescent="0.25">
      <c r="A278" s="1"/>
      <c r="B278" s="2"/>
      <c r="C278" s="4"/>
      <c r="D278" s="3"/>
      <c r="E278" s="3"/>
      <c r="F278" s="3"/>
      <c r="G278" s="3"/>
      <c r="H278" s="3"/>
      <c r="I278" s="3"/>
      <c r="J278" s="3"/>
      <c r="K278" s="3"/>
      <c r="L278" s="5"/>
      <c r="T278" s="2"/>
      <c r="AU278" s="5"/>
      <c r="BD278" s="5"/>
      <c r="BE278" s="5"/>
      <c r="BF278" s="5"/>
      <c r="BG278" s="5"/>
      <c r="BH278" s="5"/>
      <c r="BI278" s="5"/>
      <c r="BO278" s="128"/>
      <c r="BP278" s="128"/>
      <c r="BQ278" s="128"/>
      <c r="BR278" s="128"/>
    </row>
    <row r="279" spans="1:70" s="6" customFormat="1" x14ac:dyDescent="0.25">
      <c r="A279" s="1"/>
      <c r="B279" s="2"/>
      <c r="C279" s="4"/>
      <c r="D279" s="3"/>
      <c r="E279" s="3"/>
      <c r="F279" s="3"/>
      <c r="G279" s="3"/>
      <c r="H279" s="3"/>
      <c r="I279" s="3"/>
      <c r="J279" s="3"/>
      <c r="K279" s="3"/>
      <c r="L279" s="5"/>
      <c r="T279" s="2"/>
      <c r="AU279" s="5"/>
      <c r="BD279" s="5"/>
      <c r="BE279" s="5"/>
      <c r="BF279" s="5"/>
      <c r="BG279" s="5"/>
      <c r="BH279" s="5"/>
      <c r="BI279" s="5"/>
      <c r="BO279" s="128"/>
      <c r="BP279" s="128"/>
      <c r="BQ279" s="128"/>
      <c r="BR279" s="128"/>
    </row>
    <row r="280" spans="1:70" s="6" customFormat="1" x14ac:dyDescent="0.25">
      <c r="A280" s="1"/>
      <c r="B280" s="2"/>
      <c r="C280" s="4"/>
      <c r="D280" s="3"/>
      <c r="E280" s="3"/>
      <c r="F280" s="3"/>
      <c r="G280" s="3"/>
      <c r="H280" s="3"/>
      <c r="I280" s="3"/>
      <c r="J280" s="3"/>
      <c r="K280" s="3"/>
      <c r="L280" s="5"/>
      <c r="T280" s="2"/>
      <c r="AU280" s="5"/>
      <c r="BD280" s="5"/>
      <c r="BE280" s="5"/>
      <c r="BF280" s="5"/>
      <c r="BG280" s="5"/>
      <c r="BH280" s="5"/>
      <c r="BI280" s="5"/>
      <c r="BO280" s="128"/>
      <c r="BP280" s="128"/>
      <c r="BQ280" s="128"/>
      <c r="BR280" s="128"/>
    </row>
    <row r="281" spans="1:70" s="6" customFormat="1" x14ac:dyDescent="0.25">
      <c r="A281" s="1"/>
      <c r="B281" s="2"/>
      <c r="C281" s="4"/>
      <c r="D281" s="3"/>
      <c r="E281" s="3"/>
      <c r="F281" s="3"/>
      <c r="G281" s="3"/>
      <c r="H281" s="3"/>
      <c r="I281" s="3"/>
      <c r="J281" s="3"/>
      <c r="K281" s="3"/>
      <c r="L281" s="5"/>
      <c r="T281" s="2"/>
      <c r="AU281" s="5"/>
      <c r="BD281" s="5"/>
      <c r="BE281" s="5"/>
      <c r="BF281" s="5"/>
      <c r="BG281" s="5"/>
      <c r="BH281" s="5"/>
      <c r="BI281" s="5"/>
      <c r="BO281" s="128"/>
      <c r="BP281" s="128"/>
      <c r="BQ281" s="128"/>
      <c r="BR281" s="128"/>
    </row>
    <row r="282" spans="1:70" s="6" customFormat="1" x14ac:dyDescent="0.25">
      <c r="A282" s="1"/>
      <c r="B282" s="2"/>
      <c r="C282" s="4"/>
      <c r="D282" s="3"/>
      <c r="E282" s="3"/>
      <c r="F282" s="3"/>
      <c r="G282" s="3"/>
      <c r="H282" s="3"/>
      <c r="I282" s="3"/>
      <c r="J282" s="3"/>
      <c r="K282" s="3"/>
      <c r="L282" s="5"/>
      <c r="T282" s="2"/>
      <c r="AU282" s="5"/>
      <c r="BD282" s="5"/>
      <c r="BE282" s="5"/>
      <c r="BF282" s="5"/>
      <c r="BG282" s="5"/>
      <c r="BH282" s="5"/>
      <c r="BI282" s="5"/>
      <c r="BO282" s="128"/>
      <c r="BP282" s="128"/>
      <c r="BQ282" s="128"/>
      <c r="BR282" s="128"/>
    </row>
    <row r="283" spans="1:70" s="6" customFormat="1" x14ac:dyDescent="0.25">
      <c r="A283" s="1"/>
      <c r="B283" s="2"/>
      <c r="C283" s="4"/>
      <c r="D283" s="3"/>
      <c r="E283" s="3"/>
      <c r="F283" s="3"/>
      <c r="G283" s="3"/>
      <c r="H283" s="3"/>
      <c r="I283" s="3"/>
      <c r="J283" s="3"/>
      <c r="K283" s="3"/>
      <c r="L283" s="5"/>
      <c r="T283" s="2"/>
      <c r="AU283" s="5"/>
      <c r="BD283" s="5"/>
      <c r="BE283" s="5"/>
      <c r="BF283" s="5"/>
      <c r="BG283" s="5"/>
      <c r="BH283" s="5"/>
      <c r="BI283" s="5"/>
      <c r="BO283" s="128"/>
      <c r="BP283" s="128"/>
      <c r="BQ283" s="128"/>
      <c r="BR283" s="128"/>
    </row>
    <row r="284" spans="1:70" s="6" customFormat="1" x14ac:dyDescent="0.25">
      <c r="A284" s="1"/>
      <c r="B284" s="2"/>
      <c r="C284" s="4"/>
      <c r="D284" s="3"/>
      <c r="E284" s="3"/>
      <c r="F284" s="3"/>
      <c r="G284" s="3"/>
      <c r="H284" s="3"/>
      <c r="I284" s="3"/>
      <c r="J284" s="3"/>
      <c r="K284" s="3"/>
      <c r="L284" s="5"/>
      <c r="T284" s="2"/>
      <c r="AU284" s="5"/>
      <c r="BD284" s="5"/>
      <c r="BE284" s="5"/>
      <c r="BF284" s="5"/>
      <c r="BG284" s="5"/>
      <c r="BH284" s="5"/>
      <c r="BI284" s="5"/>
      <c r="BO284" s="128"/>
      <c r="BP284" s="128"/>
      <c r="BQ284" s="128"/>
      <c r="BR284" s="128"/>
    </row>
    <row r="285" spans="1:70" s="6" customFormat="1" x14ac:dyDescent="0.25">
      <c r="A285" s="1"/>
      <c r="B285" s="2"/>
      <c r="C285" s="4"/>
      <c r="D285" s="3"/>
      <c r="E285" s="3"/>
      <c r="F285" s="3"/>
      <c r="G285" s="3"/>
      <c r="H285" s="3"/>
      <c r="I285" s="3"/>
      <c r="J285" s="3"/>
      <c r="K285" s="3"/>
      <c r="L285" s="5"/>
      <c r="T285" s="2"/>
      <c r="AU285" s="5"/>
      <c r="BD285" s="5"/>
      <c r="BE285" s="5"/>
      <c r="BF285" s="5"/>
      <c r="BG285" s="5"/>
      <c r="BH285" s="5"/>
      <c r="BI285" s="5"/>
      <c r="BO285" s="128"/>
      <c r="BP285" s="128"/>
      <c r="BQ285" s="128"/>
      <c r="BR285" s="128"/>
    </row>
    <row r="286" spans="1:70" s="6" customFormat="1" x14ac:dyDescent="0.25">
      <c r="A286" s="1"/>
      <c r="B286" s="2"/>
      <c r="C286" s="4"/>
      <c r="D286" s="3"/>
      <c r="E286" s="3"/>
      <c r="F286" s="3"/>
      <c r="G286" s="3"/>
      <c r="H286" s="3"/>
      <c r="I286" s="3"/>
      <c r="J286" s="3"/>
      <c r="K286" s="3"/>
      <c r="L286" s="5"/>
      <c r="T286" s="2"/>
      <c r="AU286" s="5"/>
      <c r="BD286" s="5"/>
      <c r="BE286" s="5"/>
      <c r="BF286" s="5"/>
      <c r="BG286" s="5"/>
      <c r="BH286" s="5"/>
      <c r="BI286" s="5"/>
      <c r="BO286" s="128"/>
      <c r="BP286" s="128"/>
      <c r="BQ286" s="128"/>
      <c r="BR286" s="128"/>
    </row>
    <row r="287" spans="1:70" s="6" customFormat="1" x14ac:dyDescent="0.25">
      <c r="A287" s="1"/>
      <c r="B287" s="2"/>
      <c r="C287" s="4"/>
      <c r="D287" s="3"/>
      <c r="E287" s="3"/>
      <c r="F287" s="3"/>
      <c r="G287" s="3"/>
      <c r="H287" s="3"/>
      <c r="I287" s="3"/>
      <c r="J287" s="3"/>
      <c r="K287" s="3"/>
      <c r="L287" s="5"/>
      <c r="T287" s="2"/>
      <c r="AU287" s="5"/>
      <c r="BD287" s="5"/>
      <c r="BE287" s="5"/>
      <c r="BF287" s="5"/>
      <c r="BG287" s="5"/>
      <c r="BH287" s="5"/>
      <c r="BI287" s="5"/>
      <c r="BO287" s="128"/>
      <c r="BP287" s="128"/>
      <c r="BQ287" s="128"/>
      <c r="BR287" s="128"/>
    </row>
    <row r="288" spans="1:70" s="6" customFormat="1" x14ac:dyDescent="0.25">
      <c r="A288" s="1"/>
      <c r="B288" s="2"/>
      <c r="C288" s="4"/>
      <c r="D288" s="3"/>
      <c r="E288" s="3"/>
      <c r="F288" s="3"/>
      <c r="G288" s="3"/>
      <c r="H288" s="3"/>
      <c r="I288" s="3"/>
      <c r="J288" s="3"/>
      <c r="K288" s="3"/>
      <c r="L288" s="5"/>
      <c r="T288" s="2"/>
      <c r="AU288" s="5"/>
      <c r="BD288" s="5"/>
      <c r="BE288" s="5"/>
      <c r="BF288" s="5"/>
      <c r="BG288" s="5"/>
      <c r="BH288" s="5"/>
      <c r="BI288" s="5"/>
      <c r="BO288" s="128"/>
      <c r="BP288" s="128"/>
      <c r="BQ288" s="128"/>
      <c r="BR288" s="128"/>
    </row>
    <row r="289" spans="1:70" s="6" customFormat="1" x14ac:dyDescent="0.25">
      <c r="A289" s="1"/>
      <c r="B289" s="2"/>
      <c r="C289" s="4"/>
      <c r="D289" s="3"/>
      <c r="E289" s="3"/>
      <c r="F289" s="3"/>
      <c r="G289" s="3"/>
      <c r="H289" s="3"/>
      <c r="I289" s="3"/>
      <c r="J289" s="3"/>
      <c r="K289" s="3"/>
      <c r="L289" s="5"/>
      <c r="T289" s="2"/>
      <c r="AU289" s="5"/>
      <c r="BD289" s="5"/>
      <c r="BE289" s="5"/>
      <c r="BF289" s="5"/>
      <c r="BG289" s="5"/>
      <c r="BH289" s="5"/>
      <c r="BI289" s="5"/>
      <c r="BO289" s="128"/>
      <c r="BP289" s="128"/>
      <c r="BQ289" s="128"/>
      <c r="BR289" s="128"/>
    </row>
    <row r="290" spans="1:70" s="6" customFormat="1" x14ac:dyDescent="0.25">
      <c r="A290" s="1"/>
      <c r="B290" s="2"/>
      <c r="C290" s="4"/>
      <c r="D290" s="3"/>
      <c r="E290" s="3"/>
      <c r="F290" s="3"/>
      <c r="G290" s="3"/>
      <c r="H290" s="3"/>
      <c r="I290" s="3"/>
      <c r="J290" s="3"/>
      <c r="K290" s="3"/>
      <c r="L290" s="5"/>
      <c r="T290" s="2"/>
      <c r="AU290" s="5"/>
      <c r="BD290" s="5"/>
      <c r="BE290" s="5"/>
      <c r="BF290" s="5"/>
      <c r="BG290" s="5"/>
      <c r="BH290" s="5"/>
      <c r="BI290" s="5"/>
      <c r="BO290" s="128"/>
      <c r="BP290" s="128"/>
      <c r="BQ290" s="128"/>
      <c r="BR290" s="128"/>
    </row>
    <row r="291" spans="1:70" s="6" customFormat="1" x14ac:dyDescent="0.25">
      <c r="A291" s="1"/>
      <c r="B291" s="2"/>
      <c r="C291" s="4"/>
      <c r="D291" s="3"/>
      <c r="E291" s="3"/>
      <c r="F291" s="3"/>
      <c r="G291" s="3"/>
      <c r="H291" s="3"/>
      <c r="I291" s="3"/>
      <c r="J291" s="3"/>
      <c r="K291" s="3"/>
      <c r="L291" s="5"/>
      <c r="T291" s="2"/>
      <c r="AU291" s="5"/>
      <c r="BD291" s="5"/>
      <c r="BE291" s="5"/>
      <c r="BF291" s="5"/>
      <c r="BG291" s="5"/>
      <c r="BH291" s="5"/>
      <c r="BI291" s="5"/>
      <c r="BO291" s="128"/>
      <c r="BP291" s="128"/>
      <c r="BQ291" s="128"/>
      <c r="BR291" s="128"/>
    </row>
    <row r="292" spans="1:70" s="6" customFormat="1" x14ac:dyDescent="0.25">
      <c r="A292" s="1"/>
      <c r="B292" s="2"/>
      <c r="C292" s="4"/>
      <c r="D292" s="3"/>
      <c r="E292" s="3"/>
      <c r="F292" s="3"/>
      <c r="G292" s="3"/>
      <c r="H292" s="3"/>
      <c r="I292" s="3"/>
      <c r="J292" s="3"/>
      <c r="K292" s="3"/>
      <c r="L292" s="5"/>
      <c r="T292" s="2"/>
      <c r="AU292" s="5"/>
      <c r="BD292" s="5"/>
      <c r="BE292" s="5"/>
      <c r="BF292" s="5"/>
      <c r="BG292" s="5"/>
      <c r="BH292" s="5"/>
      <c r="BI292" s="5"/>
      <c r="BO292" s="128"/>
      <c r="BP292" s="128"/>
      <c r="BQ292" s="128"/>
      <c r="BR292" s="128"/>
    </row>
    <row r="293" spans="1:70" s="6" customFormat="1" x14ac:dyDescent="0.25">
      <c r="A293" s="1"/>
      <c r="B293" s="2"/>
      <c r="C293" s="4"/>
      <c r="D293" s="3"/>
      <c r="E293" s="3"/>
      <c r="F293" s="3"/>
      <c r="G293" s="3"/>
      <c r="H293" s="3"/>
      <c r="I293" s="3"/>
      <c r="J293" s="3"/>
      <c r="K293" s="3"/>
      <c r="L293" s="5"/>
      <c r="T293" s="2"/>
      <c r="AU293" s="5"/>
      <c r="BD293" s="5"/>
      <c r="BE293" s="5"/>
      <c r="BF293" s="5"/>
      <c r="BG293" s="5"/>
      <c r="BH293" s="5"/>
      <c r="BI293" s="5"/>
      <c r="BO293" s="128"/>
      <c r="BP293" s="128"/>
      <c r="BQ293" s="128"/>
      <c r="BR293" s="128"/>
    </row>
    <row r="294" spans="1:70" s="6" customFormat="1" x14ac:dyDescent="0.25">
      <c r="A294" s="1"/>
      <c r="B294" s="2"/>
      <c r="C294" s="4"/>
      <c r="D294" s="3"/>
      <c r="E294" s="3"/>
      <c r="F294" s="3"/>
      <c r="G294" s="3"/>
      <c r="H294" s="3"/>
      <c r="I294" s="3"/>
      <c r="J294" s="3"/>
      <c r="K294" s="3"/>
      <c r="L294" s="5"/>
      <c r="T294" s="2"/>
      <c r="AU294" s="5"/>
      <c r="BD294" s="5"/>
      <c r="BE294" s="5"/>
      <c r="BF294" s="5"/>
      <c r="BG294" s="5"/>
      <c r="BH294" s="5"/>
      <c r="BI294" s="5"/>
      <c r="BO294" s="128"/>
      <c r="BP294" s="128"/>
      <c r="BQ294" s="128"/>
      <c r="BR294" s="128"/>
    </row>
    <row r="295" spans="1:70" s="6" customFormat="1" x14ac:dyDescent="0.25">
      <c r="A295" s="1"/>
      <c r="B295" s="2"/>
      <c r="C295" s="4"/>
      <c r="D295" s="3"/>
      <c r="E295" s="3"/>
      <c r="F295" s="3"/>
      <c r="G295" s="3"/>
      <c r="H295" s="3"/>
      <c r="I295" s="3"/>
      <c r="J295" s="3"/>
      <c r="K295" s="3"/>
      <c r="L295" s="5"/>
      <c r="T295" s="2"/>
      <c r="AU295" s="5"/>
      <c r="BD295" s="5"/>
      <c r="BE295" s="5"/>
      <c r="BF295" s="5"/>
      <c r="BG295" s="5"/>
      <c r="BH295" s="5"/>
      <c r="BI295" s="5"/>
      <c r="BO295" s="128"/>
      <c r="BP295" s="128"/>
      <c r="BQ295" s="128"/>
      <c r="BR295" s="128"/>
    </row>
    <row r="296" spans="1:70" s="6" customFormat="1" x14ac:dyDescent="0.25">
      <c r="A296" s="1"/>
      <c r="B296" s="2"/>
      <c r="C296" s="4"/>
      <c r="D296" s="3"/>
      <c r="E296" s="3"/>
      <c r="F296" s="3"/>
      <c r="G296" s="3"/>
      <c r="H296" s="3"/>
      <c r="I296" s="3"/>
      <c r="J296" s="3"/>
      <c r="K296" s="3"/>
      <c r="L296" s="5"/>
      <c r="T296" s="2"/>
      <c r="AU296" s="5"/>
      <c r="BD296" s="5"/>
      <c r="BE296" s="5"/>
      <c r="BF296" s="5"/>
      <c r="BG296" s="5"/>
      <c r="BH296" s="5"/>
      <c r="BI296" s="5"/>
      <c r="BO296" s="128"/>
      <c r="BP296" s="128"/>
      <c r="BQ296" s="128"/>
      <c r="BR296" s="128"/>
    </row>
    <row r="297" spans="1:70" s="6" customFormat="1" x14ac:dyDescent="0.25">
      <c r="A297" s="1"/>
      <c r="B297" s="2"/>
      <c r="C297" s="4"/>
      <c r="D297" s="3"/>
      <c r="E297" s="3"/>
      <c r="F297" s="3"/>
      <c r="G297" s="3"/>
      <c r="H297" s="3"/>
      <c r="I297" s="3"/>
      <c r="J297" s="3"/>
      <c r="K297" s="3"/>
      <c r="L297" s="5"/>
      <c r="T297" s="2"/>
      <c r="AU297" s="5"/>
      <c r="BD297" s="5"/>
      <c r="BE297" s="5"/>
      <c r="BF297" s="5"/>
      <c r="BG297" s="5"/>
      <c r="BH297" s="5"/>
      <c r="BI297" s="5"/>
      <c r="BO297" s="128"/>
      <c r="BP297" s="128"/>
      <c r="BQ297" s="128"/>
      <c r="BR297" s="128"/>
    </row>
    <row r="298" spans="1:70" s="6" customFormat="1" x14ac:dyDescent="0.25">
      <c r="A298" s="1"/>
      <c r="B298" s="2"/>
      <c r="C298" s="4"/>
      <c r="D298" s="3"/>
      <c r="E298" s="3"/>
      <c r="F298" s="3"/>
      <c r="G298" s="3"/>
      <c r="H298" s="3"/>
      <c r="I298" s="3"/>
      <c r="J298" s="3"/>
      <c r="K298" s="3"/>
      <c r="L298" s="5"/>
      <c r="T298" s="2"/>
      <c r="AU298" s="5"/>
      <c r="BD298" s="5"/>
      <c r="BE298" s="5"/>
      <c r="BF298" s="5"/>
      <c r="BG298" s="5"/>
      <c r="BH298" s="5"/>
      <c r="BI298" s="5"/>
      <c r="BO298" s="128"/>
      <c r="BP298" s="128"/>
      <c r="BQ298" s="128"/>
      <c r="BR298" s="128"/>
    </row>
    <row r="299" spans="1:70" s="6" customFormat="1" x14ac:dyDescent="0.25">
      <c r="A299" s="1"/>
      <c r="B299" s="2"/>
      <c r="C299" s="4"/>
      <c r="D299" s="3"/>
      <c r="E299" s="3"/>
      <c r="F299" s="3"/>
      <c r="G299" s="3"/>
      <c r="H299" s="3"/>
      <c r="I299" s="3"/>
      <c r="J299" s="3"/>
      <c r="K299" s="3"/>
      <c r="L299" s="5"/>
      <c r="T299" s="2"/>
      <c r="AU299" s="5"/>
      <c r="BD299" s="5"/>
      <c r="BE299" s="5"/>
      <c r="BF299" s="5"/>
      <c r="BG299" s="5"/>
      <c r="BH299" s="5"/>
      <c r="BI299" s="5"/>
      <c r="BO299" s="128"/>
      <c r="BP299" s="128"/>
      <c r="BQ299" s="128"/>
      <c r="BR299" s="128"/>
    </row>
    <row r="300" spans="1:70" s="6" customFormat="1" x14ac:dyDescent="0.25">
      <c r="A300" s="1"/>
      <c r="B300" s="2"/>
      <c r="C300" s="4"/>
      <c r="D300" s="3"/>
      <c r="E300" s="3"/>
      <c r="F300" s="3"/>
      <c r="G300" s="3"/>
      <c r="H300" s="3"/>
      <c r="I300" s="3"/>
      <c r="J300" s="3"/>
      <c r="K300" s="3"/>
      <c r="L300" s="5"/>
      <c r="T300" s="2"/>
      <c r="AU300" s="5"/>
      <c r="BD300" s="5"/>
      <c r="BE300" s="5"/>
      <c r="BF300" s="5"/>
      <c r="BG300" s="5"/>
      <c r="BH300" s="5"/>
      <c r="BI300" s="5"/>
      <c r="BO300" s="128"/>
      <c r="BP300" s="128"/>
      <c r="BQ300" s="128"/>
      <c r="BR300" s="128"/>
    </row>
    <row r="301" spans="1:70" s="6" customFormat="1" x14ac:dyDescent="0.25">
      <c r="A301" s="1"/>
      <c r="B301" s="2"/>
      <c r="C301" s="4"/>
      <c r="D301" s="3"/>
      <c r="E301" s="3"/>
      <c r="F301" s="3"/>
      <c r="G301" s="3"/>
      <c r="H301" s="3"/>
      <c r="I301" s="3"/>
      <c r="J301" s="3"/>
      <c r="K301" s="3"/>
      <c r="L301" s="5"/>
      <c r="T301" s="2"/>
      <c r="AU301" s="5"/>
      <c r="BD301" s="5"/>
      <c r="BE301" s="5"/>
      <c r="BF301" s="5"/>
      <c r="BG301" s="5"/>
      <c r="BH301" s="5"/>
      <c r="BI301" s="5"/>
      <c r="BO301" s="128"/>
      <c r="BP301" s="128"/>
      <c r="BQ301" s="128"/>
      <c r="BR301" s="128"/>
    </row>
    <row r="302" spans="1:70" s="6" customFormat="1" x14ac:dyDescent="0.25">
      <c r="A302" s="1"/>
      <c r="B302" s="2"/>
      <c r="C302" s="4"/>
      <c r="D302" s="3"/>
      <c r="E302" s="3"/>
      <c r="F302" s="3"/>
      <c r="G302" s="3"/>
      <c r="H302" s="3"/>
      <c r="I302" s="3"/>
      <c r="J302" s="3"/>
      <c r="K302" s="3"/>
      <c r="L302" s="5"/>
      <c r="T302" s="2"/>
      <c r="AU302" s="5"/>
      <c r="BD302" s="5"/>
      <c r="BE302" s="5"/>
      <c r="BF302" s="5"/>
      <c r="BG302" s="5"/>
      <c r="BH302" s="5"/>
      <c r="BI302" s="5"/>
      <c r="BO302" s="128"/>
      <c r="BP302" s="128"/>
      <c r="BQ302" s="128"/>
      <c r="BR302" s="128"/>
    </row>
    <row r="303" spans="1:70" s="6" customFormat="1" x14ac:dyDescent="0.25">
      <c r="A303" s="1"/>
      <c r="B303" s="2"/>
      <c r="C303" s="4"/>
      <c r="D303" s="3"/>
      <c r="E303" s="3"/>
      <c r="F303" s="3"/>
      <c r="G303" s="3"/>
      <c r="H303" s="3"/>
      <c r="I303" s="3"/>
      <c r="J303" s="3"/>
      <c r="K303" s="3"/>
      <c r="L303" s="5"/>
      <c r="T303" s="2"/>
      <c r="AU303" s="5"/>
      <c r="BD303" s="5"/>
      <c r="BE303" s="5"/>
      <c r="BF303" s="5"/>
      <c r="BG303" s="5"/>
      <c r="BH303" s="5"/>
      <c r="BI303" s="5"/>
      <c r="BO303" s="128"/>
      <c r="BP303" s="128"/>
      <c r="BQ303" s="128"/>
      <c r="BR303" s="128"/>
    </row>
    <row r="304" spans="1:70" s="6" customFormat="1" x14ac:dyDescent="0.25">
      <c r="A304" s="1"/>
      <c r="B304" s="2"/>
      <c r="C304" s="4"/>
      <c r="D304" s="3"/>
      <c r="E304" s="3"/>
      <c r="F304" s="3"/>
      <c r="G304" s="3"/>
      <c r="H304" s="3"/>
      <c r="I304" s="3"/>
      <c r="J304" s="3"/>
      <c r="K304" s="3"/>
      <c r="L304" s="5"/>
      <c r="T304" s="2"/>
      <c r="AU304" s="5"/>
      <c r="BD304" s="5"/>
      <c r="BE304" s="5"/>
      <c r="BF304" s="5"/>
      <c r="BG304" s="5"/>
      <c r="BH304" s="5"/>
      <c r="BI304" s="5"/>
      <c r="BO304" s="128"/>
      <c r="BP304" s="128"/>
      <c r="BQ304" s="128"/>
      <c r="BR304" s="128"/>
    </row>
    <row r="305" spans="1:70" s="6" customFormat="1" x14ac:dyDescent="0.25">
      <c r="A305" s="1"/>
      <c r="B305" s="2"/>
      <c r="C305" s="4"/>
      <c r="D305" s="3"/>
      <c r="E305" s="3"/>
      <c r="F305" s="3"/>
      <c r="G305" s="3"/>
      <c r="H305" s="3"/>
      <c r="I305" s="3"/>
      <c r="J305" s="3"/>
      <c r="K305" s="3"/>
      <c r="L305" s="5"/>
      <c r="T305" s="2"/>
      <c r="AU305" s="5"/>
      <c r="BD305" s="5"/>
      <c r="BE305" s="5"/>
      <c r="BF305" s="5"/>
      <c r="BG305" s="5"/>
      <c r="BH305" s="5"/>
      <c r="BI305" s="5"/>
      <c r="BO305" s="128"/>
      <c r="BP305" s="128"/>
      <c r="BQ305" s="128"/>
      <c r="BR305" s="128"/>
    </row>
    <row r="306" spans="1:70" s="6" customFormat="1" x14ac:dyDescent="0.25">
      <c r="A306" s="1"/>
      <c r="B306" s="2"/>
      <c r="C306" s="4"/>
      <c r="D306" s="3"/>
      <c r="E306" s="3"/>
      <c r="F306" s="3"/>
      <c r="G306" s="3"/>
      <c r="H306" s="3"/>
      <c r="I306" s="3"/>
      <c r="J306" s="3"/>
      <c r="K306" s="3"/>
      <c r="L306" s="5"/>
      <c r="T306" s="2"/>
      <c r="AU306" s="5"/>
      <c r="BD306" s="5"/>
      <c r="BE306" s="5"/>
      <c r="BF306" s="5"/>
      <c r="BG306" s="5"/>
      <c r="BH306" s="5"/>
      <c r="BI306" s="5"/>
      <c r="BO306" s="128"/>
      <c r="BP306" s="128"/>
      <c r="BQ306" s="128"/>
      <c r="BR306" s="128"/>
    </row>
    <row r="307" spans="1:70" s="6" customFormat="1" x14ac:dyDescent="0.25">
      <c r="A307" s="1"/>
      <c r="B307" s="2"/>
      <c r="C307" s="4"/>
      <c r="D307" s="3"/>
      <c r="E307" s="3"/>
      <c r="F307" s="3"/>
      <c r="G307" s="3"/>
      <c r="H307" s="3"/>
      <c r="I307" s="3"/>
      <c r="J307" s="3"/>
      <c r="K307" s="3"/>
      <c r="L307" s="5"/>
      <c r="T307" s="2"/>
      <c r="AU307" s="5"/>
      <c r="BD307" s="5"/>
      <c r="BE307" s="5"/>
      <c r="BF307" s="5"/>
      <c r="BG307" s="5"/>
      <c r="BH307" s="5"/>
      <c r="BI307" s="5"/>
      <c r="BO307" s="128"/>
      <c r="BP307" s="128"/>
      <c r="BQ307" s="128"/>
      <c r="BR307" s="128"/>
    </row>
    <row r="308" spans="1:70" s="6" customFormat="1" x14ac:dyDescent="0.25">
      <c r="A308" s="1"/>
      <c r="B308" s="2"/>
      <c r="C308" s="4"/>
      <c r="D308" s="3"/>
      <c r="E308" s="3"/>
      <c r="F308" s="3"/>
      <c r="G308" s="3"/>
      <c r="H308" s="3"/>
      <c r="I308" s="3"/>
      <c r="J308" s="3"/>
      <c r="K308" s="3"/>
      <c r="L308" s="5"/>
      <c r="T308" s="2"/>
      <c r="AU308" s="5"/>
      <c r="BD308" s="5"/>
      <c r="BE308" s="5"/>
      <c r="BF308" s="5"/>
      <c r="BG308" s="5"/>
      <c r="BH308" s="5"/>
      <c r="BI308" s="5"/>
      <c r="BO308" s="128"/>
      <c r="BP308" s="128"/>
      <c r="BQ308" s="128"/>
      <c r="BR308" s="128"/>
    </row>
    <row r="309" spans="1:70" s="6" customFormat="1" x14ac:dyDescent="0.25">
      <c r="A309" s="1"/>
      <c r="B309" s="2"/>
      <c r="C309" s="4"/>
      <c r="D309" s="3"/>
      <c r="E309" s="3"/>
      <c r="F309" s="3"/>
      <c r="G309" s="3"/>
      <c r="H309" s="3"/>
      <c r="I309" s="3"/>
      <c r="J309" s="3"/>
      <c r="K309" s="3"/>
      <c r="L309" s="5"/>
      <c r="T309" s="2"/>
      <c r="AU309" s="5"/>
      <c r="BD309" s="5"/>
      <c r="BE309" s="5"/>
      <c r="BF309" s="5"/>
      <c r="BG309" s="5"/>
      <c r="BH309" s="5"/>
      <c r="BI309" s="5"/>
      <c r="BO309" s="128"/>
      <c r="BP309" s="128"/>
      <c r="BQ309" s="128"/>
      <c r="BR309" s="128"/>
    </row>
    <row r="310" spans="1:70" s="6" customFormat="1" x14ac:dyDescent="0.25">
      <c r="A310" s="1"/>
      <c r="B310" s="2"/>
      <c r="C310" s="4"/>
      <c r="D310" s="3"/>
      <c r="E310" s="3"/>
      <c r="F310" s="3"/>
      <c r="G310" s="3"/>
      <c r="H310" s="3"/>
      <c r="I310" s="3"/>
      <c r="J310" s="3"/>
      <c r="K310" s="3"/>
      <c r="L310" s="5"/>
      <c r="T310" s="2"/>
      <c r="AU310" s="5"/>
      <c r="BD310" s="5"/>
      <c r="BE310" s="5"/>
      <c r="BF310" s="5"/>
      <c r="BG310" s="5"/>
      <c r="BH310" s="5"/>
      <c r="BI310" s="5"/>
      <c r="BO310" s="128"/>
      <c r="BP310" s="128"/>
      <c r="BQ310" s="128"/>
      <c r="BR310" s="128"/>
    </row>
    <row r="311" spans="1:70" s="6" customFormat="1" x14ac:dyDescent="0.25">
      <c r="A311" s="1"/>
      <c r="B311" s="2"/>
      <c r="C311" s="4"/>
      <c r="D311" s="3"/>
      <c r="E311" s="3"/>
      <c r="F311" s="3"/>
      <c r="G311" s="3"/>
      <c r="H311" s="3"/>
      <c r="I311" s="3"/>
      <c r="J311" s="3"/>
      <c r="K311" s="3"/>
      <c r="L311" s="5"/>
      <c r="T311" s="2"/>
      <c r="AU311" s="5"/>
      <c r="BD311" s="5"/>
      <c r="BE311" s="5"/>
      <c r="BF311" s="5"/>
      <c r="BG311" s="5"/>
      <c r="BH311" s="5"/>
      <c r="BI311" s="5"/>
      <c r="BO311" s="128"/>
      <c r="BP311" s="128"/>
      <c r="BQ311" s="128"/>
      <c r="BR311" s="128"/>
    </row>
    <row r="312" spans="1:70" s="6" customFormat="1" x14ac:dyDescent="0.25">
      <c r="A312" s="1"/>
      <c r="B312" s="2"/>
      <c r="C312" s="4"/>
      <c r="D312" s="3"/>
      <c r="E312" s="3"/>
      <c r="F312" s="3"/>
      <c r="G312" s="3"/>
      <c r="H312" s="3"/>
      <c r="I312" s="3"/>
      <c r="J312" s="3"/>
      <c r="K312" s="3"/>
      <c r="L312" s="5"/>
      <c r="T312" s="2"/>
      <c r="AU312" s="5"/>
      <c r="BD312" s="5"/>
      <c r="BE312" s="5"/>
      <c r="BF312" s="5"/>
      <c r="BG312" s="5"/>
      <c r="BH312" s="5"/>
      <c r="BI312" s="5"/>
      <c r="BO312" s="128"/>
      <c r="BP312" s="128"/>
      <c r="BQ312" s="128"/>
      <c r="BR312" s="128"/>
    </row>
    <row r="313" spans="1:70" s="6" customFormat="1" x14ac:dyDescent="0.25">
      <c r="A313" s="1"/>
      <c r="B313" s="2"/>
      <c r="C313" s="4"/>
      <c r="D313" s="3"/>
      <c r="E313" s="3"/>
      <c r="F313" s="3"/>
      <c r="G313" s="3"/>
      <c r="H313" s="3"/>
      <c r="I313" s="3"/>
      <c r="J313" s="3"/>
      <c r="K313" s="3"/>
      <c r="L313" s="5"/>
      <c r="T313" s="2"/>
      <c r="AU313" s="5"/>
      <c r="BD313" s="5"/>
      <c r="BE313" s="5"/>
      <c r="BF313" s="5"/>
      <c r="BG313" s="5"/>
      <c r="BH313" s="5"/>
      <c r="BI313" s="5"/>
      <c r="BO313" s="128"/>
      <c r="BP313" s="128"/>
      <c r="BQ313" s="128"/>
      <c r="BR313" s="128"/>
    </row>
    <row r="314" spans="1:70" s="6" customFormat="1" x14ac:dyDescent="0.25">
      <c r="A314" s="1"/>
      <c r="B314" s="2"/>
      <c r="C314" s="4"/>
      <c r="D314" s="3"/>
      <c r="E314" s="3"/>
      <c r="F314" s="3"/>
      <c r="G314" s="3"/>
      <c r="H314" s="3"/>
      <c r="I314" s="3"/>
      <c r="J314" s="3"/>
      <c r="K314" s="3"/>
      <c r="L314" s="5"/>
      <c r="T314" s="2"/>
      <c r="AU314" s="5"/>
      <c r="BD314" s="5"/>
      <c r="BE314" s="5"/>
      <c r="BF314" s="5"/>
      <c r="BG314" s="5"/>
      <c r="BH314" s="5"/>
      <c r="BI314" s="5"/>
      <c r="BO314" s="128"/>
      <c r="BP314" s="128"/>
      <c r="BQ314" s="128"/>
      <c r="BR314" s="128"/>
    </row>
    <row r="315" spans="1:70" s="6" customFormat="1" x14ac:dyDescent="0.25">
      <c r="A315" s="1"/>
      <c r="B315" s="2"/>
      <c r="C315" s="4"/>
      <c r="D315" s="3"/>
      <c r="E315" s="3"/>
      <c r="F315" s="3"/>
      <c r="G315" s="3"/>
      <c r="H315" s="3"/>
      <c r="I315" s="3"/>
      <c r="J315" s="3"/>
      <c r="K315" s="3"/>
      <c r="L315" s="5"/>
      <c r="T315" s="2"/>
      <c r="AU315" s="5"/>
      <c r="BD315" s="5"/>
      <c r="BE315" s="5"/>
      <c r="BF315" s="5"/>
      <c r="BG315" s="5"/>
      <c r="BH315" s="5"/>
      <c r="BI315" s="5"/>
      <c r="BO315" s="128"/>
      <c r="BP315" s="128"/>
      <c r="BQ315" s="128"/>
      <c r="BR315" s="128"/>
    </row>
    <row r="316" spans="1:70" s="6" customFormat="1" x14ac:dyDescent="0.25">
      <c r="A316" s="1"/>
      <c r="B316" s="2"/>
      <c r="C316" s="4"/>
      <c r="D316" s="3"/>
      <c r="E316" s="3"/>
      <c r="F316" s="3"/>
      <c r="G316" s="3"/>
      <c r="H316" s="3"/>
      <c r="I316" s="3"/>
      <c r="J316" s="3"/>
      <c r="K316" s="3"/>
      <c r="L316" s="5"/>
      <c r="T316" s="2"/>
      <c r="AU316" s="5"/>
      <c r="BD316" s="5"/>
      <c r="BE316" s="5"/>
      <c r="BF316" s="5"/>
      <c r="BG316" s="5"/>
      <c r="BH316" s="5"/>
      <c r="BI316" s="5"/>
      <c r="BO316" s="128"/>
      <c r="BP316" s="128"/>
      <c r="BQ316" s="128"/>
      <c r="BR316" s="128"/>
    </row>
    <row r="317" spans="1:70" s="6" customFormat="1" x14ac:dyDescent="0.25">
      <c r="A317" s="1"/>
      <c r="B317" s="2"/>
      <c r="C317" s="4"/>
      <c r="D317" s="3"/>
      <c r="E317" s="3"/>
      <c r="F317" s="3"/>
      <c r="G317" s="3"/>
      <c r="H317" s="3"/>
      <c r="I317" s="3"/>
      <c r="J317" s="3"/>
      <c r="K317" s="3"/>
      <c r="L317" s="5"/>
      <c r="T317" s="2"/>
      <c r="AU317" s="5"/>
      <c r="BD317" s="5"/>
      <c r="BE317" s="5"/>
      <c r="BF317" s="5"/>
      <c r="BG317" s="5"/>
      <c r="BH317" s="5"/>
      <c r="BI317" s="5"/>
      <c r="BO317" s="128"/>
      <c r="BP317" s="128"/>
      <c r="BQ317" s="128"/>
      <c r="BR317" s="128"/>
    </row>
    <row r="318" spans="1:70" s="6" customFormat="1" x14ac:dyDescent="0.25">
      <c r="A318" s="1"/>
      <c r="B318" s="2"/>
      <c r="C318" s="4"/>
      <c r="D318" s="3"/>
      <c r="E318" s="3"/>
      <c r="F318" s="3"/>
      <c r="G318" s="3"/>
      <c r="H318" s="3"/>
      <c r="I318" s="3"/>
      <c r="J318" s="3"/>
      <c r="K318" s="3"/>
      <c r="L318" s="5"/>
      <c r="T318" s="2"/>
      <c r="AU318" s="5"/>
      <c r="BD318" s="5"/>
      <c r="BE318" s="5"/>
      <c r="BF318" s="5"/>
      <c r="BG318" s="5"/>
      <c r="BH318" s="5"/>
      <c r="BI318" s="5"/>
      <c r="BO318" s="128"/>
      <c r="BP318" s="128"/>
      <c r="BQ318" s="128"/>
      <c r="BR318" s="128"/>
    </row>
    <row r="319" spans="1:70" s="6" customFormat="1" x14ac:dyDescent="0.25">
      <c r="A319" s="1"/>
      <c r="B319" s="2"/>
      <c r="C319" s="4"/>
      <c r="D319" s="3"/>
      <c r="E319" s="3"/>
      <c r="F319" s="3"/>
      <c r="G319" s="3"/>
      <c r="H319" s="3"/>
      <c r="I319" s="3"/>
      <c r="J319" s="3"/>
      <c r="K319" s="3"/>
      <c r="L319" s="5"/>
      <c r="T319" s="2"/>
      <c r="AU319" s="5"/>
      <c r="BD319" s="5"/>
      <c r="BE319" s="5"/>
      <c r="BF319" s="5"/>
      <c r="BG319" s="5"/>
      <c r="BH319" s="5"/>
      <c r="BI319" s="5"/>
      <c r="BO319" s="128"/>
      <c r="BP319" s="128"/>
      <c r="BQ319" s="128"/>
      <c r="BR319" s="128"/>
    </row>
    <row r="320" spans="1:70" s="6" customFormat="1" x14ac:dyDescent="0.25">
      <c r="A320" s="1"/>
      <c r="B320" s="2"/>
      <c r="C320" s="4"/>
      <c r="D320" s="3"/>
      <c r="E320" s="3"/>
      <c r="F320" s="3"/>
      <c r="G320" s="3"/>
      <c r="H320" s="3"/>
      <c r="I320" s="3"/>
      <c r="J320" s="3"/>
      <c r="K320" s="3"/>
      <c r="L320" s="5"/>
      <c r="T320" s="2"/>
      <c r="AU320" s="5"/>
      <c r="BD320" s="5"/>
      <c r="BE320" s="5"/>
      <c r="BF320" s="5"/>
      <c r="BG320" s="5"/>
      <c r="BH320" s="5"/>
      <c r="BI320" s="5"/>
      <c r="BO320" s="128"/>
      <c r="BP320" s="128"/>
      <c r="BQ320" s="128"/>
      <c r="BR320" s="128"/>
    </row>
    <row r="321" spans="1:70" s="6" customFormat="1" x14ac:dyDescent="0.25">
      <c r="A321" s="1"/>
      <c r="B321" s="2"/>
      <c r="C321" s="4"/>
      <c r="D321" s="3"/>
      <c r="E321" s="3"/>
      <c r="F321" s="3"/>
      <c r="G321" s="3"/>
      <c r="H321" s="3"/>
      <c r="I321" s="3"/>
      <c r="J321" s="3"/>
      <c r="K321" s="3"/>
      <c r="L321" s="5"/>
      <c r="T321" s="2"/>
      <c r="AU321" s="5"/>
      <c r="BD321" s="5"/>
      <c r="BE321" s="5"/>
      <c r="BF321" s="5"/>
      <c r="BG321" s="5"/>
      <c r="BH321" s="5"/>
      <c r="BI321" s="5"/>
      <c r="BO321" s="128"/>
      <c r="BP321" s="128"/>
      <c r="BQ321" s="128"/>
      <c r="BR321" s="128"/>
    </row>
    <row r="322" spans="1:70" s="6" customFormat="1" x14ac:dyDescent="0.25">
      <c r="A322" s="1"/>
      <c r="B322" s="2"/>
      <c r="C322" s="4"/>
      <c r="D322" s="3"/>
      <c r="E322" s="3"/>
      <c r="F322" s="3"/>
      <c r="G322" s="3"/>
      <c r="H322" s="3"/>
      <c r="I322" s="3"/>
      <c r="J322" s="3"/>
      <c r="K322" s="3"/>
      <c r="L322" s="5"/>
      <c r="T322" s="2"/>
      <c r="AU322" s="5"/>
      <c r="BD322" s="5"/>
      <c r="BE322" s="5"/>
      <c r="BF322" s="5"/>
      <c r="BG322" s="5"/>
      <c r="BH322" s="5"/>
      <c r="BI322" s="5"/>
      <c r="BO322" s="128"/>
      <c r="BP322" s="128"/>
      <c r="BQ322" s="128"/>
      <c r="BR322" s="128"/>
    </row>
    <row r="323" spans="1:70" s="6" customFormat="1" x14ac:dyDescent="0.25">
      <c r="A323" s="1"/>
      <c r="B323" s="2"/>
      <c r="C323" s="4"/>
      <c r="D323" s="3"/>
      <c r="E323" s="3"/>
      <c r="F323" s="3"/>
      <c r="G323" s="3"/>
      <c r="H323" s="3"/>
      <c r="I323" s="3"/>
      <c r="J323" s="3"/>
      <c r="K323" s="3"/>
      <c r="L323" s="5"/>
      <c r="T323" s="2"/>
      <c r="AU323" s="5"/>
      <c r="BD323" s="5"/>
      <c r="BE323" s="5"/>
      <c r="BF323" s="5"/>
      <c r="BG323" s="5"/>
      <c r="BH323" s="5"/>
      <c r="BI323" s="5"/>
      <c r="BO323" s="128"/>
      <c r="BP323" s="128"/>
      <c r="BQ323" s="128"/>
      <c r="BR323" s="128"/>
    </row>
    <row r="324" spans="1:70" s="6" customFormat="1" x14ac:dyDescent="0.25">
      <c r="A324" s="1"/>
      <c r="B324" s="2"/>
      <c r="C324" s="4"/>
      <c r="D324" s="3"/>
      <c r="E324" s="3"/>
      <c r="F324" s="3"/>
      <c r="G324" s="3"/>
      <c r="H324" s="3"/>
      <c r="I324" s="3"/>
      <c r="J324" s="3"/>
      <c r="K324" s="3"/>
      <c r="L324" s="5"/>
      <c r="T324" s="2"/>
      <c r="AU324" s="5"/>
      <c r="BD324" s="5"/>
      <c r="BE324" s="5"/>
      <c r="BF324" s="5"/>
      <c r="BG324" s="5"/>
      <c r="BH324" s="5"/>
      <c r="BI324" s="5"/>
      <c r="BO324" s="128"/>
      <c r="BP324" s="128"/>
      <c r="BQ324" s="128"/>
      <c r="BR324" s="128"/>
    </row>
    <row r="325" spans="1:70" s="6" customFormat="1" x14ac:dyDescent="0.25">
      <c r="A325" s="1"/>
      <c r="B325" s="2"/>
      <c r="C325" s="4"/>
      <c r="D325" s="3"/>
      <c r="E325" s="3"/>
      <c r="F325" s="3"/>
      <c r="G325" s="3"/>
      <c r="H325" s="3"/>
      <c r="I325" s="3"/>
      <c r="J325" s="3"/>
      <c r="K325" s="3"/>
      <c r="L325" s="5"/>
      <c r="T325" s="2"/>
      <c r="AU325" s="5"/>
      <c r="BD325" s="5"/>
      <c r="BE325" s="5"/>
      <c r="BF325" s="5"/>
      <c r="BG325" s="5"/>
      <c r="BH325" s="5"/>
      <c r="BI325" s="5"/>
      <c r="BO325" s="128"/>
      <c r="BP325" s="128"/>
      <c r="BQ325" s="128"/>
      <c r="BR325" s="128"/>
    </row>
    <row r="326" spans="1:70" s="6" customFormat="1" x14ac:dyDescent="0.25">
      <c r="A326" s="1"/>
      <c r="B326" s="2"/>
      <c r="C326" s="4"/>
      <c r="D326" s="3"/>
      <c r="E326" s="3"/>
      <c r="F326" s="3"/>
      <c r="G326" s="3"/>
      <c r="H326" s="3"/>
      <c r="I326" s="3"/>
      <c r="J326" s="3"/>
      <c r="K326" s="3"/>
      <c r="L326" s="5"/>
      <c r="T326" s="2"/>
      <c r="AU326" s="5"/>
      <c r="BD326" s="5"/>
      <c r="BE326" s="5"/>
      <c r="BF326" s="5"/>
      <c r="BG326" s="5"/>
      <c r="BH326" s="5"/>
      <c r="BI326" s="5"/>
      <c r="BO326" s="128"/>
      <c r="BP326" s="128"/>
      <c r="BQ326" s="128"/>
      <c r="BR326" s="128"/>
    </row>
    <row r="327" spans="1:70" s="6" customFormat="1" x14ac:dyDescent="0.25">
      <c r="A327" s="1"/>
      <c r="B327" s="2"/>
      <c r="C327" s="4"/>
      <c r="D327" s="3"/>
      <c r="E327" s="3"/>
      <c r="F327" s="3"/>
      <c r="G327" s="3"/>
      <c r="H327" s="3"/>
      <c r="I327" s="3"/>
      <c r="J327" s="3"/>
      <c r="K327" s="3"/>
      <c r="L327" s="5"/>
      <c r="T327" s="2"/>
      <c r="AU327" s="5"/>
      <c r="BD327" s="5"/>
      <c r="BE327" s="5"/>
      <c r="BF327" s="5"/>
      <c r="BG327" s="5"/>
      <c r="BH327" s="5"/>
      <c r="BI327" s="5"/>
      <c r="BO327" s="128"/>
      <c r="BP327" s="128"/>
      <c r="BQ327" s="128"/>
      <c r="BR327" s="128"/>
    </row>
    <row r="328" spans="1:70" s="6" customFormat="1" x14ac:dyDescent="0.25">
      <c r="A328" s="1"/>
      <c r="B328" s="2"/>
      <c r="C328" s="4"/>
      <c r="D328" s="3"/>
      <c r="E328" s="3"/>
      <c r="F328" s="3"/>
      <c r="G328" s="3"/>
      <c r="H328" s="3"/>
      <c r="I328" s="3"/>
      <c r="J328" s="3"/>
      <c r="K328" s="3"/>
      <c r="L328" s="5"/>
      <c r="T328" s="2"/>
      <c r="AU328" s="5"/>
      <c r="BD328" s="5"/>
      <c r="BE328" s="5"/>
      <c r="BF328" s="5"/>
      <c r="BG328" s="5"/>
      <c r="BH328" s="5"/>
      <c r="BI328" s="5"/>
      <c r="BO328" s="128"/>
      <c r="BP328" s="128"/>
      <c r="BQ328" s="128"/>
      <c r="BR328" s="128"/>
    </row>
    <row r="329" spans="1:70" s="6" customFormat="1" x14ac:dyDescent="0.25">
      <c r="A329" s="1"/>
      <c r="B329" s="2"/>
      <c r="C329" s="4"/>
      <c r="D329" s="3"/>
      <c r="E329" s="3"/>
      <c r="F329" s="3"/>
      <c r="G329" s="3"/>
      <c r="H329" s="3"/>
      <c r="I329" s="3"/>
      <c r="J329" s="3"/>
      <c r="K329" s="3"/>
      <c r="L329" s="5"/>
      <c r="T329" s="2"/>
      <c r="AU329" s="5"/>
      <c r="BD329" s="5"/>
      <c r="BE329" s="5"/>
      <c r="BF329" s="5"/>
      <c r="BG329" s="5"/>
      <c r="BH329" s="5"/>
      <c r="BI329" s="5"/>
      <c r="BO329" s="128"/>
      <c r="BP329" s="128"/>
      <c r="BQ329" s="128"/>
      <c r="BR329" s="128"/>
    </row>
    <row r="330" spans="1:70" s="6" customFormat="1" x14ac:dyDescent="0.25">
      <c r="A330" s="1"/>
      <c r="B330" s="2"/>
      <c r="C330" s="4"/>
      <c r="D330" s="3"/>
      <c r="E330" s="3"/>
      <c r="F330" s="3"/>
      <c r="G330" s="3"/>
      <c r="H330" s="3"/>
      <c r="I330" s="3"/>
      <c r="J330" s="3"/>
      <c r="K330" s="3"/>
      <c r="L330" s="5"/>
      <c r="T330" s="2"/>
      <c r="AU330" s="5"/>
      <c r="BD330" s="5"/>
      <c r="BE330" s="5"/>
      <c r="BF330" s="5"/>
      <c r="BG330" s="5"/>
      <c r="BH330" s="5"/>
      <c r="BI330" s="5"/>
      <c r="BO330" s="128"/>
      <c r="BP330" s="128"/>
      <c r="BQ330" s="128"/>
      <c r="BR330" s="128"/>
    </row>
    <row r="331" spans="1:70" s="6" customFormat="1" x14ac:dyDescent="0.25">
      <c r="A331" s="1"/>
      <c r="B331" s="2"/>
      <c r="C331" s="4"/>
      <c r="D331" s="3"/>
      <c r="E331" s="3"/>
      <c r="F331" s="3"/>
      <c r="G331" s="3"/>
      <c r="H331" s="3"/>
      <c r="I331" s="3"/>
      <c r="J331" s="3"/>
      <c r="K331" s="3"/>
      <c r="L331" s="5"/>
      <c r="T331" s="2"/>
      <c r="AU331" s="5"/>
      <c r="BD331" s="5"/>
      <c r="BE331" s="5"/>
      <c r="BF331" s="5"/>
      <c r="BG331" s="5"/>
      <c r="BH331" s="5"/>
      <c r="BI331" s="5"/>
      <c r="BO331" s="128"/>
      <c r="BP331" s="128"/>
      <c r="BQ331" s="128"/>
      <c r="BR331" s="128"/>
    </row>
    <row r="332" spans="1:70" s="6" customFormat="1" x14ac:dyDescent="0.25">
      <c r="A332" s="1"/>
      <c r="B332" s="2"/>
      <c r="C332" s="4"/>
      <c r="D332" s="3"/>
      <c r="E332" s="3"/>
      <c r="F332" s="3"/>
      <c r="G332" s="3"/>
      <c r="H332" s="3"/>
      <c r="I332" s="3"/>
      <c r="J332" s="3"/>
      <c r="K332" s="3"/>
      <c r="L332" s="5"/>
      <c r="T332" s="2"/>
      <c r="AU332" s="5"/>
      <c r="BD332" s="5"/>
      <c r="BE332" s="5"/>
      <c r="BF332" s="5"/>
      <c r="BG332" s="5"/>
      <c r="BH332" s="5"/>
      <c r="BI332" s="5"/>
      <c r="BO332" s="128"/>
      <c r="BP332" s="128"/>
      <c r="BQ332" s="128"/>
      <c r="BR332" s="128"/>
    </row>
    <row r="333" spans="1:70" s="6" customFormat="1" x14ac:dyDescent="0.25">
      <c r="A333" s="1"/>
      <c r="B333" s="2"/>
      <c r="C333" s="4"/>
      <c r="D333" s="3"/>
      <c r="E333" s="3"/>
      <c r="F333" s="3"/>
      <c r="G333" s="3"/>
      <c r="H333" s="3"/>
      <c r="I333" s="3"/>
      <c r="J333" s="3"/>
      <c r="K333" s="3"/>
      <c r="L333" s="5"/>
      <c r="T333" s="2"/>
      <c r="AU333" s="5"/>
      <c r="BD333" s="5"/>
      <c r="BE333" s="5"/>
      <c r="BF333" s="5"/>
      <c r="BG333" s="5"/>
      <c r="BH333" s="5"/>
      <c r="BI333" s="5"/>
      <c r="BO333" s="128"/>
      <c r="BP333" s="128"/>
      <c r="BQ333" s="128"/>
      <c r="BR333" s="128"/>
    </row>
    <row r="334" spans="1:70" s="6" customFormat="1" x14ac:dyDescent="0.25">
      <c r="A334" s="1"/>
      <c r="B334" s="2"/>
      <c r="C334" s="4"/>
      <c r="D334" s="3"/>
      <c r="E334" s="3"/>
      <c r="F334" s="3"/>
      <c r="G334" s="3"/>
      <c r="H334" s="3"/>
      <c r="I334" s="3"/>
      <c r="J334" s="3"/>
      <c r="K334" s="3"/>
      <c r="L334" s="5"/>
      <c r="T334" s="2"/>
      <c r="AU334" s="5"/>
      <c r="BD334" s="5"/>
      <c r="BE334" s="5"/>
      <c r="BF334" s="5"/>
      <c r="BG334" s="5"/>
      <c r="BH334" s="5"/>
      <c r="BI334" s="5"/>
      <c r="BO334" s="128"/>
      <c r="BP334" s="128"/>
      <c r="BQ334" s="128"/>
      <c r="BR334" s="128"/>
    </row>
    <row r="335" spans="1:70" s="6" customFormat="1" x14ac:dyDescent="0.25">
      <c r="A335" s="1"/>
      <c r="B335" s="2"/>
      <c r="C335" s="4"/>
      <c r="D335" s="3"/>
      <c r="E335" s="3"/>
      <c r="F335" s="3"/>
      <c r="G335" s="3"/>
      <c r="H335" s="3"/>
      <c r="I335" s="3"/>
      <c r="J335" s="3"/>
      <c r="K335" s="3"/>
      <c r="L335" s="5"/>
      <c r="T335" s="2"/>
      <c r="AU335" s="5"/>
      <c r="BD335" s="5"/>
      <c r="BE335" s="5"/>
      <c r="BF335" s="5"/>
      <c r="BG335" s="5"/>
      <c r="BH335" s="5"/>
      <c r="BI335" s="5"/>
      <c r="BO335" s="128"/>
      <c r="BP335" s="128"/>
      <c r="BQ335" s="128"/>
      <c r="BR335" s="128"/>
    </row>
    <row r="336" spans="1:70" s="6" customFormat="1" x14ac:dyDescent="0.25">
      <c r="A336" s="1"/>
      <c r="B336" s="2"/>
      <c r="C336" s="4"/>
      <c r="D336" s="3"/>
      <c r="E336" s="3"/>
      <c r="F336" s="3"/>
      <c r="G336" s="3"/>
      <c r="H336" s="3"/>
      <c r="I336" s="3"/>
      <c r="J336" s="3"/>
      <c r="K336" s="3"/>
      <c r="L336" s="5"/>
      <c r="T336" s="2"/>
      <c r="AU336" s="5"/>
      <c r="BD336" s="5"/>
      <c r="BE336" s="5"/>
      <c r="BF336" s="5"/>
      <c r="BG336" s="5"/>
      <c r="BH336" s="5"/>
      <c r="BI336" s="5"/>
      <c r="BO336" s="128"/>
      <c r="BP336" s="128"/>
      <c r="BQ336" s="128"/>
      <c r="BR336" s="128"/>
    </row>
    <row r="337" spans="1:70" s="6" customFormat="1" x14ac:dyDescent="0.25">
      <c r="A337" s="1"/>
      <c r="B337" s="2"/>
      <c r="C337" s="4"/>
      <c r="D337" s="3"/>
      <c r="E337" s="3"/>
      <c r="F337" s="3"/>
      <c r="G337" s="3"/>
      <c r="H337" s="3"/>
      <c r="I337" s="3"/>
      <c r="J337" s="3"/>
      <c r="K337" s="3"/>
      <c r="L337" s="5"/>
      <c r="T337" s="2"/>
      <c r="AU337" s="5"/>
      <c r="BD337" s="5"/>
      <c r="BE337" s="5"/>
      <c r="BF337" s="5"/>
      <c r="BG337" s="5"/>
      <c r="BH337" s="5"/>
      <c r="BI337" s="5"/>
      <c r="BO337" s="128"/>
      <c r="BP337" s="128"/>
      <c r="BQ337" s="128"/>
      <c r="BR337" s="128"/>
    </row>
    <row r="338" spans="1:70" s="6" customFormat="1" x14ac:dyDescent="0.25">
      <c r="A338" s="1"/>
      <c r="B338" s="2"/>
      <c r="C338" s="4"/>
      <c r="D338" s="3"/>
      <c r="E338" s="3"/>
      <c r="F338" s="3"/>
      <c r="G338" s="3"/>
      <c r="H338" s="3"/>
      <c r="I338" s="3"/>
      <c r="J338" s="3"/>
      <c r="K338" s="3"/>
      <c r="L338" s="5"/>
      <c r="T338" s="2"/>
      <c r="AU338" s="5"/>
      <c r="BD338" s="5"/>
      <c r="BE338" s="5"/>
      <c r="BF338" s="5"/>
      <c r="BG338" s="5"/>
      <c r="BH338" s="5"/>
      <c r="BI338" s="5"/>
      <c r="BO338" s="128"/>
      <c r="BP338" s="128"/>
      <c r="BQ338" s="128"/>
      <c r="BR338" s="128"/>
    </row>
    <row r="339" spans="1:70" s="6" customFormat="1" x14ac:dyDescent="0.25">
      <c r="A339" s="1"/>
      <c r="B339" s="2"/>
      <c r="C339" s="4"/>
      <c r="D339" s="3"/>
      <c r="E339" s="3"/>
      <c r="F339" s="3"/>
      <c r="G339" s="3"/>
      <c r="H339" s="3"/>
      <c r="I339" s="3"/>
      <c r="J339" s="3"/>
      <c r="K339" s="3"/>
      <c r="L339" s="5"/>
      <c r="T339" s="2"/>
      <c r="AU339" s="5"/>
      <c r="BD339" s="5"/>
      <c r="BE339" s="5"/>
      <c r="BF339" s="5"/>
      <c r="BG339" s="5"/>
      <c r="BH339" s="5"/>
      <c r="BI339" s="5"/>
      <c r="BO339" s="128"/>
      <c r="BP339" s="128"/>
      <c r="BQ339" s="128"/>
      <c r="BR339" s="128"/>
    </row>
    <row r="340" spans="1:70" s="6" customFormat="1" x14ac:dyDescent="0.25">
      <c r="A340" s="1"/>
      <c r="B340" s="2"/>
      <c r="C340" s="4"/>
      <c r="D340" s="3"/>
      <c r="E340" s="3"/>
      <c r="F340" s="3"/>
      <c r="G340" s="3"/>
      <c r="H340" s="3"/>
      <c r="I340" s="3"/>
      <c r="J340" s="3"/>
      <c r="K340" s="3"/>
      <c r="L340" s="5"/>
      <c r="T340" s="2"/>
      <c r="AU340" s="5"/>
      <c r="BD340" s="5"/>
      <c r="BE340" s="5"/>
      <c r="BF340" s="5"/>
      <c r="BG340" s="5"/>
      <c r="BH340" s="5"/>
      <c r="BI340" s="5"/>
      <c r="BO340" s="128"/>
      <c r="BP340" s="128"/>
      <c r="BQ340" s="128"/>
      <c r="BR340" s="128"/>
    </row>
    <row r="341" spans="1:70" s="6" customFormat="1" x14ac:dyDescent="0.25">
      <c r="A341" s="1"/>
      <c r="B341" s="2"/>
      <c r="C341" s="4"/>
      <c r="D341" s="3"/>
      <c r="E341" s="3"/>
      <c r="F341" s="3"/>
      <c r="G341" s="3"/>
      <c r="H341" s="3"/>
      <c r="I341" s="3"/>
      <c r="J341" s="3"/>
      <c r="K341" s="3"/>
      <c r="L341" s="5"/>
      <c r="T341" s="2"/>
      <c r="AU341" s="5"/>
      <c r="BD341" s="5"/>
      <c r="BE341" s="5"/>
      <c r="BF341" s="5"/>
      <c r="BG341" s="5"/>
      <c r="BH341" s="5"/>
      <c r="BI341" s="5"/>
      <c r="BO341" s="128"/>
      <c r="BP341" s="128"/>
      <c r="BQ341" s="128"/>
      <c r="BR341" s="128"/>
    </row>
    <row r="342" spans="1:70" s="6" customFormat="1" x14ac:dyDescent="0.25">
      <c r="A342" s="1"/>
      <c r="B342" s="2"/>
      <c r="C342" s="4"/>
      <c r="D342" s="3"/>
      <c r="E342" s="3"/>
      <c r="F342" s="3"/>
      <c r="G342" s="3"/>
      <c r="H342" s="3"/>
      <c r="I342" s="3"/>
      <c r="J342" s="3"/>
      <c r="K342" s="3"/>
      <c r="L342" s="5"/>
      <c r="T342" s="2"/>
      <c r="AU342" s="5"/>
      <c r="BD342" s="5"/>
      <c r="BE342" s="5"/>
      <c r="BF342" s="5"/>
      <c r="BG342" s="5"/>
      <c r="BH342" s="5"/>
      <c r="BI342" s="5"/>
      <c r="BO342" s="128"/>
      <c r="BP342" s="128"/>
      <c r="BQ342" s="128"/>
      <c r="BR342" s="128"/>
    </row>
    <row r="343" spans="1:70" s="6" customFormat="1" x14ac:dyDescent="0.25">
      <c r="A343" s="1"/>
      <c r="B343" s="2"/>
      <c r="C343" s="4"/>
      <c r="D343" s="3"/>
      <c r="E343" s="3"/>
      <c r="F343" s="3"/>
      <c r="G343" s="3"/>
      <c r="H343" s="3"/>
      <c r="I343" s="3"/>
      <c r="J343" s="3"/>
      <c r="K343" s="3"/>
      <c r="L343" s="5"/>
      <c r="T343" s="2"/>
      <c r="AU343" s="5"/>
      <c r="BD343" s="5"/>
      <c r="BE343" s="5"/>
      <c r="BF343" s="5"/>
      <c r="BG343" s="5"/>
      <c r="BH343" s="5"/>
      <c r="BI343" s="5"/>
      <c r="BO343" s="128"/>
      <c r="BP343" s="128"/>
      <c r="BQ343" s="128"/>
      <c r="BR343" s="128"/>
    </row>
    <row r="344" spans="1:70" s="6" customFormat="1" x14ac:dyDescent="0.25">
      <c r="A344" s="1"/>
      <c r="B344" s="2"/>
      <c r="C344" s="4"/>
      <c r="D344" s="3"/>
      <c r="E344" s="3"/>
      <c r="F344" s="3"/>
      <c r="G344" s="3"/>
      <c r="H344" s="3"/>
      <c r="I344" s="3"/>
      <c r="J344" s="3"/>
      <c r="K344" s="3"/>
      <c r="L344" s="5"/>
      <c r="T344" s="2"/>
      <c r="AU344" s="5"/>
      <c r="BD344" s="5"/>
      <c r="BE344" s="5"/>
      <c r="BF344" s="5"/>
      <c r="BG344" s="5"/>
      <c r="BH344" s="5"/>
      <c r="BI344" s="5"/>
      <c r="BO344" s="128"/>
      <c r="BP344" s="128"/>
      <c r="BQ344" s="128"/>
      <c r="BR344" s="128"/>
    </row>
    <row r="345" spans="1:70" s="6" customFormat="1" x14ac:dyDescent="0.25">
      <c r="A345" s="1"/>
      <c r="B345" s="2"/>
      <c r="C345" s="4"/>
      <c r="D345" s="3"/>
      <c r="E345" s="3"/>
      <c r="F345" s="3"/>
      <c r="G345" s="3"/>
      <c r="H345" s="3"/>
      <c r="I345" s="3"/>
      <c r="J345" s="3"/>
      <c r="K345" s="3"/>
      <c r="L345" s="5"/>
      <c r="T345" s="2"/>
      <c r="AU345" s="5"/>
      <c r="BD345" s="5"/>
      <c r="BE345" s="5"/>
      <c r="BF345" s="5"/>
      <c r="BG345" s="5"/>
      <c r="BH345" s="5"/>
      <c r="BI345" s="5"/>
      <c r="BO345" s="128"/>
      <c r="BP345" s="128"/>
      <c r="BQ345" s="128"/>
      <c r="BR345" s="128"/>
    </row>
    <row r="346" spans="1:70" s="6" customFormat="1" x14ac:dyDescent="0.25">
      <c r="A346" s="1"/>
      <c r="B346" s="2"/>
      <c r="C346" s="4"/>
      <c r="D346" s="3"/>
      <c r="E346" s="3"/>
      <c r="F346" s="3"/>
      <c r="G346" s="3"/>
      <c r="H346" s="3"/>
      <c r="I346" s="3"/>
      <c r="J346" s="3"/>
      <c r="K346" s="3"/>
      <c r="L346" s="5"/>
      <c r="T346" s="2"/>
      <c r="AU346" s="5"/>
      <c r="BD346" s="5"/>
      <c r="BE346" s="5"/>
      <c r="BF346" s="5"/>
      <c r="BG346" s="5"/>
      <c r="BH346" s="5"/>
      <c r="BI346" s="5"/>
      <c r="BO346" s="128"/>
      <c r="BP346" s="128"/>
      <c r="BQ346" s="128"/>
      <c r="BR346" s="128"/>
    </row>
    <row r="347" spans="1:70" s="6" customFormat="1" x14ac:dyDescent="0.25">
      <c r="A347" s="1"/>
      <c r="B347" s="2"/>
      <c r="C347" s="4"/>
      <c r="D347" s="3"/>
      <c r="E347" s="3"/>
      <c r="F347" s="3"/>
      <c r="G347" s="3"/>
      <c r="H347" s="3"/>
      <c r="I347" s="3"/>
      <c r="J347" s="3"/>
      <c r="K347" s="3"/>
      <c r="L347" s="5"/>
      <c r="T347" s="2"/>
      <c r="AU347" s="5"/>
      <c r="BD347" s="5"/>
      <c r="BE347" s="5"/>
      <c r="BF347" s="5"/>
      <c r="BG347" s="5"/>
      <c r="BH347" s="5"/>
      <c r="BI347" s="5"/>
      <c r="BO347" s="128"/>
      <c r="BP347" s="128"/>
      <c r="BQ347" s="128"/>
      <c r="BR347" s="128"/>
    </row>
    <row r="348" spans="1:70" s="6" customFormat="1" x14ac:dyDescent="0.25">
      <c r="A348" s="1"/>
      <c r="B348" s="2"/>
      <c r="C348" s="4"/>
      <c r="D348" s="3"/>
      <c r="E348" s="3"/>
      <c r="F348" s="3"/>
      <c r="G348" s="3"/>
      <c r="H348" s="3"/>
      <c r="I348" s="3"/>
      <c r="J348" s="3"/>
      <c r="K348" s="3"/>
      <c r="L348" s="5"/>
      <c r="T348" s="2"/>
      <c r="AU348" s="5"/>
      <c r="BD348" s="5"/>
      <c r="BE348" s="5"/>
      <c r="BF348" s="5"/>
      <c r="BG348" s="5"/>
      <c r="BH348" s="5"/>
      <c r="BI348" s="5"/>
      <c r="BO348" s="128"/>
      <c r="BP348" s="128"/>
      <c r="BQ348" s="128"/>
      <c r="BR348" s="128"/>
    </row>
    <row r="349" spans="1:70" s="6" customFormat="1" x14ac:dyDescent="0.25">
      <c r="A349" s="1"/>
      <c r="B349" s="2"/>
      <c r="C349" s="4"/>
      <c r="D349" s="3"/>
      <c r="E349" s="3"/>
      <c r="F349" s="3"/>
      <c r="G349" s="3"/>
      <c r="H349" s="3"/>
      <c r="I349" s="3"/>
      <c r="J349" s="3"/>
      <c r="K349" s="3"/>
      <c r="L349" s="5"/>
      <c r="T349" s="2"/>
      <c r="AU349" s="5"/>
      <c r="BD349" s="5"/>
      <c r="BE349" s="5"/>
      <c r="BF349" s="5"/>
      <c r="BG349" s="5"/>
      <c r="BH349" s="5"/>
      <c r="BI349" s="5"/>
      <c r="BO349" s="128"/>
      <c r="BP349" s="128"/>
      <c r="BQ349" s="128"/>
      <c r="BR349" s="128"/>
    </row>
    <row r="350" spans="1:70" s="6" customFormat="1" x14ac:dyDescent="0.25">
      <c r="A350" s="1"/>
      <c r="B350" s="2"/>
      <c r="C350" s="4"/>
      <c r="D350" s="3"/>
      <c r="E350" s="3"/>
      <c r="F350" s="3"/>
      <c r="G350" s="3"/>
      <c r="H350" s="3"/>
      <c r="I350" s="3"/>
      <c r="J350" s="3"/>
      <c r="K350" s="3"/>
      <c r="L350" s="5"/>
      <c r="T350" s="2"/>
      <c r="AU350" s="5"/>
      <c r="BD350" s="5"/>
      <c r="BE350" s="5"/>
      <c r="BF350" s="5"/>
      <c r="BG350" s="5"/>
      <c r="BH350" s="5"/>
      <c r="BI350" s="5"/>
      <c r="BO350" s="128"/>
      <c r="BP350" s="128"/>
      <c r="BQ350" s="128"/>
      <c r="BR350" s="128"/>
    </row>
    <row r="351" spans="1:70" s="6" customFormat="1" x14ac:dyDescent="0.25">
      <c r="A351" s="1"/>
      <c r="B351" s="2"/>
      <c r="C351" s="4"/>
      <c r="D351" s="3"/>
      <c r="E351" s="3"/>
      <c r="F351" s="3"/>
      <c r="G351" s="3"/>
      <c r="H351" s="3"/>
      <c r="I351" s="3"/>
      <c r="J351" s="3"/>
      <c r="K351" s="3"/>
      <c r="L351" s="5"/>
      <c r="T351" s="2"/>
      <c r="AU351" s="5"/>
      <c r="BD351" s="5"/>
      <c r="BE351" s="5"/>
      <c r="BF351" s="5"/>
      <c r="BG351" s="5"/>
      <c r="BH351" s="5"/>
      <c r="BI351" s="5"/>
      <c r="BO351" s="128"/>
      <c r="BP351" s="128"/>
      <c r="BQ351" s="128"/>
      <c r="BR351" s="128"/>
    </row>
    <row r="352" spans="1:70" s="6" customFormat="1" x14ac:dyDescent="0.25">
      <c r="A352" s="1"/>
      <c r="B352" s="2"/>
      <c r="C352" s="4"/>
      <c r="D352" s="3"/>
      <c r="E352" s="3"/>
      <c r="F352" s="3"/>
      <c r="G352" s="3"/>
      <c r="H352" s="3"/>
      <c r="I352" s="3"/>
      <c r="J352" s="3"/>
      <c r="K352" s="3"/>
      <c r="L352" s="5"/>
      <c r="T352" s="2"/>
      <c r="AU352" s="5"/>
      <c r="BD352" s="5"/>
      <c r="BE352" s="5"/>
      <c r="BF352" s="5"/>
      <c r="BG352" s="5"/>
      <c r="BH352" s="5"/>
      <c r="BI352" s="5"/>
      <c r="BO352" s="128"/>
      <c r="BP352" s="128"/>
      <c r="BQ352" s="128"/>
      <c r="BR352" s="128"/>
    </row>
    <row r="353" spans="1:70" s="6" customFormat="1" x14ac:dyDescent="0.25">
      <c r="A353" s="1"/>
      <c r="B353" s="2"/>
      <c r="C353" s="4"/>
      <c r="D353" s="3"/>
      <c r="E353" s="3"/>
      <c r="F353" s="3"/>
      <c r="G353" s="3"/>
      <c r="H353" s="3"/>
      <c r="I353" s="3"/>
      <c r="J353" s="3"/>
      <c r="K353" s="3"/>
      <c r="L353" s="5"/>
      <c r="T353" s="2"/>
      <c r="AU353" s="5"/>
      <c r="BD353" s="5"/>
      <c r="BE353" s="5"/>
      <c r="BF353" s="5"/>
      <c r="BG353" s="5"/>
      <c r="BH353" s="5"/>
      <c r="BI353" s="5"/>
      <c r="BO353" s="128"/>
      <c r="BP353" s="128"/>
      <c r="BQ353" s="128"/>
      <c r="BR353" s="128"/>
    </row>
    <row r="354" spans="1:70" s="6" customFormat="1" x14ac:dyDescent="0.25">
      <c r="A354" s="1"/>
      <c r="B354" s="2"/>
      <c r="C354" s="4"/>
      <c r="D354" s="3"/>
      <c r="E354" s="3"/>
      <c r="F354" s="3"/>
      <c r="G354" s="3"/>
      <c r="H354" s="3"/>
      <c r="I354" s="3"/>
      <c r="J354" s="3"/>
      <c r="K354" s="3"/>
      <c r="L354" s="5"/>
      <c r="T354" s="2"/>
      <c r="AU354" s="5"/>
      <c r="BD354" s="5"/>
      <c r="BE354" s="5"/>
      <c r="BF354" s="5"/>
      <c r="BG354" s="5"/>
      <c r="BH354" s="5"/>
      <c r="BI354" s="5"/>
      <c r="BO354" s="128"/>
      <c r="BP354" s="128"/>
      <c r="BQ354" s="128"/>
      <c r="BR354" s="128"/>
    </row>
    <row r="355" spans="1:70" s="6" customFormat="1" x14ac:dyDescent="0.25">
      <c r="A355" s="1"/>
      <c r="B355" s="2"/>
      <c r="C355" s="4"/>
      <c r="D355" s="3"/>
      <c r="E355" s="3"/>
      <c r="F355" s="3"/>
      <c r="G355" s="3"/>
      <c r="H355" s="3"/>
      <c r="I355" s="3"/>
      <c r="J355" s="3"/>
      <c r="K355" s="3"/>
      <c r="L355" s="5"/>
      <c r="T355" s="2"/>
      <c r="AU355" s="5"/>
      <c r="BD355" s="5"/>
      <c r="BE355" s="5"/>
      <c r="BF355" s="5"/>
      <c r="BG355" s="5"/>
      <c r="BH355" s="5"/>
      <c r="BI355" s="5"/>
      <c r="BO355" s="128"/>
      <c r="BP355" s="128"/>
      <c r="BQ355" s="128"/>
      <c r="BR355" s="128"/>
    </row>
    <row r="356" spans="1:70" s="6" customFormat="1" x14ac:dyDescent="0.25">
      <c r="A356" s="1"/>
      <c r="B356" s="2"/>
      <c r="C356" s="4"/>
      <c r="D356" s="3"/>
      <c r="E356" s="3"/>
      <c r="F356" s="3"/>
      <c r="G356" s="3"/>
      <c r="H356" s="3"/>
      <c r="I356" s="3"/>
      <c r="J356" s="3"/>
      <c r="K356" s="3"/>
      <c r="L356" s="5"/>
      <c r="T356" s="2"/>
      <c r="AU356" s="5"/>
      <c r="BD356" s="5"/>
      <c r="BE356" s="5"/>
      <c r="BF356" s="5"/>
      <c r="BG356" s="5"/>
      <c r="BH356" s="5"/>
      <c r="BI356" s="5"/>
      <c r="BO356" s="128"/>
      <c r="BP356" s="128"/>
      <c r="BQ356" s="128"/>
      <c r="BR356" s="128"/>
    </row>
    <row r="357" spans="1:70" s="6" customFormat="1" x14ac:dyDescent="0.25">
      <c r="A357" s="1"/>
      <c r="B357" s="2"/>
      <c r="C357" s="4"/>
      <c r="D357" s="3"/>
      <c r="E357" s="3"/>
      <c r="F357" s="3"/>
      <c r="G357" s="3"/>
      <c r="H357" s="3"/>
      <c r="I357" s="3"/>
      <c r="J357" s="3"/>
      <c r="K357" s="3"/>
      <c r="L357" s="5"/>
      <c r="T357" s="2"/>
      <c r="AU357" s="5"/>
      <c r="BD357" s="5"/>
      <c r="BE357" s="5"/>
      <c r="BF357" s="5"/>
      <c r="BG357" s="5"/>
      <c r="BH357" s="5"/>
      <c r="BI357" s="5"/>
      <c r="BO357" s="128"/>
      <c r="BP357" s="128"/>
      <c r="BQ357" s="128"/>
      <c r="BR357" s="128"/>
    </row>
    <row r="358" spans="1:70" s="6" customFormat="1" x14ac:dyDescent="0.25">
      <c r="A358" s="1"/>
      <c r="B358" s="2"/>
      <c r="C358" s="4"/>
      <c r="D358" s="3"/>
      <c r="E358" s="3"/>
      <c r="F358" s="3"/>
      <c r="G358" s="3"/>
      <c r="H358" s="3"/>
      <c r="I358" s="3"/>
      <c r="J358" s="3"/>
      <c r="K358" s="3"/>
      <c r="L358" s="5"/>
      <c r="T358" s="2"/>
      <c r="AU358" s="5"/>
      <c r="BD358" s="5"/>
      <c r="BE358" s="5"/>
      <c r="BF358" s="5"/>
      <c r="BG358" s="5"/>
      <c r="BH358" s="5"/>
      <c r="BI358" s="5"/>
      <c r="BO358" s="128"/>
      <c r="BP358" s="128"/>
      <c r="BQ358" s="128"/>
      <c r="BR358" s="128"/>
    </row>
    <row r="359" spans="1:70" s="6" customFormat="1" x14ac:dyDescent="0.25">
      <c r="A359" s="1"/>
      <c r="B359" s="2"/>
      <c r="C359" s="4"/>
      <c r="D359" s="3"/>
      <c r="E359" s="3"/>
      <c r="F359" s="3"/>
      <c r="G359" s="3"/>
      <c r="H359" s="3"/>
      <c r="I359" s="3"/>
      <c r="J359" s="3"/>
      <c r="K359" s="3"/>
      <c r="L359" s="5"/>
      <c r="T359" s="2"/>
      <c r="AU359" s="5"/>
      <c r="BD359" s="5"/>
      <c r="BE359" s="5"/>
      <c r="BF359" s="5"/>
      <c r="BG359" s="5"/>
      <c r="BH359" s="5"/>
      <c r="BI359" s="5"/>
      <c r="BO359" s="128"/>
      <c r="BP359" s="128"/>
      <c r="BQ359" s="128"/>
      <c r="BR359" s="128"/>
    </row>
    <row r="360" spans="1:70" s="6" customFormat="1" x14ac:dyDescent="0.25">
      <c r="A360" s="1"/>
      <c r="B360" s="2"/>
      <c r="C360" s="4"/>
      <c r="D360" s="3"/>
      <c r="E360" s="3"/>
      <c r="F360" s="3"/>
      <c r="G360" s="3"/>
      <c r="H360" s="3"/>
      <c r="I360" s="3"/>
      <c r="J360" s="3"/>
      <c r="K360" s="3"/>
      <c r="L360" s="5"/>
      <c r="T360" s="2"/>
      <c r="AU360" s="5"/>
      <c r="BD360" s="5"/>
      <c r="BE360" s="5"/>
      <c r="BF360" s="5"/>
      <c r="BG360" s="5"/>
      <c r="BH360" s="5"/>
      <c r="BI360" s="5"/>
      <c r="BO360" s="128"/>
      <c r="BP360" s="128"/>
      <c r="BQ360" s="128"/>
      <c r="BR360" s="128"/>
    </row>
    <row r="361" spans="1:70" s="6" customFormat="1" x14ac:dyDescent="0.25">
      <c r="A361" s="1"/>
      <c r="B361" s="2"/>
      <c r="C361" s="4"/>
      <c r="D361" s="3"/>
      <c r="E361" s="3"/>
      <c r="F361" s="3"/>
      <c r="G361" s="3"/>
      <c r="H361" s="3"/>
      <c r="I361" s="3"/>
      <c r="J361" s="3"/>
      <c r="K361" s="3"/>
      <c r="L361" s="5"/>
      <c r="T361" s="2"/>
      <c r="AU361" s="5"/>
      <c r="BD361" s="5"/>
      <c r="BE361" s="5"/>
      <c r="BF361" s="5"/>
      <c r="BG361" s="5"/>
      <c r="BH361" s="5"/>
      <c r="BI361" s="5"/>
      <c r="BO361" s="128"/>
      <c r="BP361" s="128"/>
      <c r="BQ361" s="128"/>
      <c r="BR361" s="128"/>
    </row>
    <row r="362" spans="1:70" s="6" customFormat="1" x14ac:dyDescent="0.25">
      <c r="A362" s="1"/>
      <c r="B362" s="2"/>
      <c r="C362" s="4"/>
      <c r="D362" s="3"/>
      <c r="E362" s="3"/>
      <c r="F362" s="3"/>
      <c r="G362" s="3"/>
      <c r="H362" s="3"/>
      <c r="I362" s="3"/>
      <c r="J362" s="3"/>
      <c r="K362" s="3"/>
      <c r="L362" s="5"/>
      <c r="T362" s="2"/>
      <c r="AU362" s="5"/>
      <c r="BD362" s="5"/>
      <c r="BE362" s="5"/>
      <c r="BF362" s="5"/>
      <c r="BG362" s="5"/>
      <c r="BH362" s="5"/>
      <c r="BI362" s="5"/>
      <c r="BO362" s="128"/>
      <c r="BP362" s="128"/>
      <c r="BQ362" s="128"/>
      <c r="BR362" s="128"/>
    </row>
    <row r="363" spans="1:70" s="6" customFormat="1" x14ac:dyDescent="0.25">
      <c r="A363" s="1"/>
      <c r="B363" s="2"/>
      <c r="C363" s="4"/>
      <c r="D363" s="3"/>
      <c r="E363" s="3"/>
      <c r="F363" s="3"/>
      <c r="G363" s="3"/>
      <c r="H363" s="3"/>
      <c r="I363" s="3"/>
      <c r="J363" s="3"/>
      <c r="K363" s="3"/>
      <c r="L363" s="5"/>
      <c r="T363" s="2"/>
      <c r="AU363" s="5"/>
      <c r="BD363" s="5"/>
      <c r="BE363" s="5"/>
      <c r="BF363" s="5"/>
      <c r="BG363" s="5"/>
      <c r="BH363" s="5"/>
      <c r="BI363" s="5"/>
      <c r="BO363" s="128"/>
      <c r="BP363" s="128"/>
      <c r="BQ363" s="128"/>
      <c r="BR363" s="128"/>
    </row>
    <row r="364" spans="1:70" s="6" customFormat="1" x14ac:dyDescent="0.25">
      <c r="A364" s="1"/>
      <c r="B364" s="2"/>
      <c r="C364" s="4"/>
      <c r="D364" s="3"/>
      <c r="E364" s="3"/>
      <c r="F364" s="3"/>
      <c r="G364" s="3"/>
      <c r="H364" s="3"/>
      <c r="I364" s="3"/>
      <c r="J364" s="3"/>
      <c r="K364" s="3"/>
      <c r="L364" s="5"/>
      <c r="T364" s="2"/>
      <c r="AU364" s="5"/>
      <c r="BD364" s="5"/>
      <c r="BE364" s="5"/>
      <c r="BF364" s="5"/>
      <c r="BG364" s="5"/>
      <c r="BH364" s="5"/>
      <c r="BI364" s="5"/>
      <c r="BO364" s="128"/>
      <c r="BP364" s="128"/>
      <c r="BQ364" s="128"/>
      <c r="BR364" s="128"/>
    </row>
    <row r="365" spans="1:70" s="6" customFormat="1" x14ac:dyDescent="0.25">
      <c r="A365" s="1"/>
      <c r="B365" s="2"/>
      <c r="C365" s="4"/>
      <c r="D365" s="3"/>
      <c r="E365" s="3"/>
      <c r="F365" s="3"/>
      <c r="G365" s="3"/>
      <c r="H365" s="3"/>
      <c r="I365" s="3"/>
      <c r="J365" s="3"/>
      <c r="K365" s="3"/>
      <c r="L365" s="5"/>
      <c r="T365" s="2"/>
      <c r="AU365" s="5"/>
      <c r="BD365" s="5"/>
      <c r="BE365" s="5"/>
      <c r="BF365" s="5"/>
      <c r="BG365" s="5"/>
      <c r="BH365" s="5"/>
      <c r="BI365" s="5"/>
      <c r="BO365" s="128"/>
      <c r="BP365" s="128"/>
      <c r="BQ365" s="128"/>
      <c r="BR365" s="128"/>
    </row>
    <row r="366" spans="1:70" s="6" customFormat="1" x14ac:dyDescent="0.25">
      <c r="A366" s="1"/>
      <c r="B366" s="2"/>
      <c r="C366" s="4"/>
      <c r="D366" s="3"/>
      <c r="E366" s="3"/>
      <c r="F366" s="3"/>
      <c r="G366" s="3"/>
      <c r="H366" s="3"/>
      <c r="I366" s="3"/>
      <c r="J366" s="3"/>
      <c r="K366" s="3"/>
      <c r="L366" s="5"/>
      <c r="T366" s="2"/>
      <c r="AU366" s="5"/>
      <c r="BD366" s="5"/>
      <c r="BE366" s="5"/>
      <c r="BF366" s="5"/>
      <c r="BG366" s="5"/>
      <c r="BH366" s="5"/>
      <c r="BI366" s="5"/>
      <c r="BO366" s="128"/>
      <c r="BP366" s="128"/>
      <c r="BQ366" s="128"/>
      <c r="BR366" s="128"/>
    </row>
    <row r="367" spans="1:70" s="6" customFormat="1" x14ac:dyDescent="0.25">
      <c r="A367" s="1"/>
      <c r="B367" s="2"/>
      <c r="C367" s="4"/>
      <c r="D367" s="3"/>
      <c r="E367" s="3"/>
      <c r="F367" s="3"/>
      <c r="G367" s="3"/>
      <c r="H367" s="3"/>
      <c r="I367" s="3"/>
      <c r="J367" s="3"/>
      <c r="K367" s="3"/>
      <c r="L367" s="5"/>
      <c r="T367" s="2"/>
      <c r="AU367" s="5"/>
      <c r="BD367" s="5"/>
      <c r="BE367" s="5"/>
      <c r="BF367" s="5"/>
      <c r="BG367" s="5"/>
      <c r="BH367" s="5"/>
      <c r="BI367" s="5"/>
      <c r="BO367" s="128"/>
      <c r="BP367" s="128"/>
      <c r="BQ367" s="128"/>
      <c r="BR367" s="128"/>
    </row>
    <row r="368" spans="1:70" s="6" customFormat="1" x14ac:dyDescent="0.25">
      <c r="A368" s="1"/>
      <c r="B368" s="2"/>
      <c r="C368" s="4"/>
      <c r="D368" s="3"/>
      <c r="E368" s="3"/>
      <c r="F368" s="3"/>
      <c r="G368" s="3"/>
      <c r="H368" s="3"/>
      <c r="I368" s="3"/>
      <c r="J368" s="3"/>
      <c r="K368" s="3"/>
      <c r="L368" s="5"/>
      <c r="T368" s="2"/>
      <c r="AU368" s="5"/>
      <c r="BD368" s="5"/>
      <c r="BE368" s="5"/>
      <c r="BF368" s="5"/>
      <c r="BG368" s="5"/>
      <c r="BH368" s="5"/>
      <c r="BI368" s="5"/>
      <c r="BO368" s="128"/>
      <c r="BP368" s="128"/>
      <c r="BQ368" s="128"/>
      <c r="BR368" s="128"/>
    </row>
    <row r="369" spans="1:70" s="6" customFormat="1" x14ac:dyDescent="0.25">
      <c r="A369" s="1"/>
      <c r="B369" s="2"/>
      <c r="C369" s="4"/>
      <c r="D369" s="3"/>
      <c r="E369" s="3"/>
      <c r="F369" s="3"/>
      <c r="G369" s="3"/>
      <c r="H369" s="3"/>
      <c r="I369" s="3"/>
      <c r="J369" s="3"/>
      <c r="K369" s="3"/>
      <c r="L369" s="5"/>
      <c r="T369" s="2"/>
      <c r="AU369" s="5"/>
      <c r="BD369" s="5"/>
      <c r="BE369" s="5"/>
      <c r="BF369" s="5"/>
      <c r="BG369" s="5"/>
      <c r="BH369" s="5"/>
      <c r="BI369" s="5"/>
      <c r="BO369" s="128"/>
      <c r="BP369" s="128"/>
      <c r="BQ369" s="128"/>
      <c r="BR369" s="128"/>
    </row>
    <row r="370" spans="1:70" s="6" customFormat="1" x14ac:dyDescent="0.25">
      <c r="A370" s="1"/>
      <c r="B370" s="2"/>
      <c r="C370" s="4"/>
      <c r="D370" s="3"/>
      <c r="E370" s="3"/>
      <c r="F370" s="3"/>
      <c r="G370" s="3"/>
      <c r="H370" s="3"/>
      <c r="I370" s="3"/>
      <c r="J370" s="3"/>
      <c r="K370" s="3"/>
      <c r="L370" s="5"/>
      <c r="T370" s="2"/>
      <c r="AU370" s="5"/>
      <c r="BD370" s="5"/>
      <c r="BE370" s="5"/>
      <c r="BF370" s="5"/>
      <c r="BG370" s="5"/>
      <c r="BH370" s="5"/>
      <c r="BI370" s="5"/>
      <c r="BO370" s="128"/>
      <c r="BP370" s="128"/>
      <c r="BQ370" s="128"/>
      <c r="BR370" s="128"/>
    </row>
    <row r="371" spans="1:70" s="6" customFormat="1" x14ac:dyDescent="0.25">
      <c r="A371" s="1"/>
      <c r="B371" s="2"/>
      <c r="C371" s="4"/>
      <c r="D371" s="3"/>
      <c r="E371" s="3"/>
      <c r="F371" s="3"/>
      <c r="G371" s="3"/>
      <c r="H371" s="3"/>
      <c r="I371" s="3"/>
      <c r="J371" s="3"/>
      <c r="K371" s="3"/>
      <c r="L371" s="5"/>
      <c r="T371" s="2"/>
      <c r="AU371" s="5"/>
      <c r="BD371" s="5"/>
      <c r="BE371" s="5"/>
      <c r="BF371" s="5"/>
      <c r="BG371" s="5"/>
      <c r="BH371" s="5"/>
      <c r="BI371" s="5"/>
      <c r="BO371" s="128"/>
      <c r="BP371" s="128"/>
      <c r="BQ371" s="128"/>
      <c r="BR371" s="128"/>
    </row>
    <row r="372" spans="1:70" s="6" customFormat="1" x14ac:dyDescent="0.25">
      <c r="A372" s="1"/>
      <c r="B372" s="2"/>
      <c r="C372" s="4"/>
      <c r="D372" s="3"/>
      <c r="E372" s="3"/>
      <c r="F372" s="3"/>
      <c r="G372" s="3"/>
      <c r="H372" s="3"/>
      <c r="I372" s="3"/>
      <c r="J372" s="3"/>
      <c r="K372" s="3"/>
      <c r="L372" s="5"/>
      <c r="T372" s="2"/>
      <c r="AU372" s="5"/>
      <c r="BD372" s="5"/>
      <c r="BE372" s="5"/>
      <c r="BF372" s="5"/>
      <c r="BG372" s="5"/>
      <c r="BH372" s="5"/>
      <c r="BI372" s="5"/>
      <c r="BO372" s="128"/>
      <c r="BP372" s="128"/>
      <c r="BQ372" s="128"/>
      <c r="BR372" s="128"/>
    </row>
    <row r="373" spans="1:70" s="6" customFormat="1" x14ac:dyDescent="0.25">
      <c r="A373" s="1"/>
      <c r="B373" s="2"/>
      <c r="C373" s="4"/>
      <c r="D373" s="3"/>
      <c r="E373" s="3"/>
      <c r="F373" s="3"/>
      <c r="G373" s="3"/>
      <c r="H373" s="3"/>
      <c r="I373" s="3"/>
      <c r="J373" s="3"/>
      <c r="K373" s="3"/>
      <c r="L373" s="5"/>
      <c r="T373" s="2"/>
      <c r="AU373" s="5"/>
      <c r="BD373" s="5"/>
      <c r="BE373" s="5"/>
      <c r="BF373" s="5"/>
      <c r="BG373" s="5"/>
      <c r="BH373" s="5"/>
      <c r="BI373" s="5"/>
      <c r="BO373" s="128"/>
      <c r="BP373" s="128"/>
      <c r="BQ373" s="128"/>
      <c r="BR373" s="128"/>
    </row>
    <row r="374" spans="1:70" s="6" customFormat="1" x14ac:dyDescent="0.25">
      <c r="A374" s="1"/>
      <c r="B374" s="2"/>
      <c r="C374" s="4"/>
      <c r="D374" s="3"/>
      <c r="E374" s="3"/>
      <c r="F374" s="3"/>
      <c r="G374" s="3"/>
      <c r="H374" s="3"/>
      <c r="I374" s="3"/>
      <c r="J374" s="3"/>
      <c r="K374" s="3"/>
      <c r="L374" s="5"/>
      <c r="T374" s="2"/>
      <c r="AU374" s="5"/>
      <c r="BD374" s="5"/>
      <c r="BE374" s="5"/>
      <c r="BF374" s="5"/>
      <c r="BG374" s="5"/>
      <c r="BH374" s="5"/>
      <c r="BI374" s="5"/>
      <c r="BO374" s="128"/>
      <c r="BP374" s="128"/>
      <c r="BQ374" s="128"/>
      <c r="BR374" s="128"/>
    </row>
    <row r="375" spans="1:70" s="6" customFormat="1" x14ac:dyDescent="0.25">
      <c r="A375" s="1"/>
      <c r="B375" s="2"/>
      <c r="C375" s="4"/>
      <c r="D375" s="3"/>
      <c r="E375" s="3"/>
      <c r="F375" s="3"/>
      <c r="G375" s="3"/>
      <c r="H375" s="3"/>
      <c r="I375" s="3"/>
      <c r="J375" s="3"/>
      <c r="K375" s="3"/>
      <c r="L375" s="5"/>
      <c r="T375" s="2"/>
      <c r="AU375" s="5"/>
      <c r="BD375" s="5"/>
      <c r="BE375" s="5"/>
      <c r="BF375" s="5"/>
      <c r="BG375" s="5"/>
      <c r="BH375" s="5"/>
      <c r="BI375" s="5"/>
      <c r="BO375" s="128"/>
      <c r="BP375" s="128"/>
      <c r="BQ375" s="128"/>
      <c r="BR375" s="128"/>
    </row>
    <row r="376" spans="1:70" s="6" customFormat="1" x14ac:dyDescent="0.25">
      <c r="A376" s="1"/>
      <c r="B376" s="2"/>
      <c r="C376" s="4"/>
      <c r="D376" s="3"/>
      <c r="E376" s="3"/>
      <c r="F376" s="3"/>
      <c r="G376" s="3"/>
      <c r="H376" s="3"/>
      <c r="I376" s="3"/>
      <c r="J376" s="3"/>
      <c r="K376" s="3"/>
      <c r="L376" s="5"/>
      <c r="T376" s="2"/>
      <c r="AU376" s="5"/>
      <c r="BD376" s="5"/>
      <c r="BE376" s="5"/>
      <c r="BF376" s="5"/>
      <c r="BG376" s="5"/>
      <c r="BH376" s="5"/>
      <c r="BI376" s="5"/>
      <c r="BO376" s="128"/>
      <c r="BP376" s="128"/>
      <c r="BQ376" s="128"/>
      <c r="BR376" s="128"/>
    </row>
    <row r="377" spans="1:70" s="6" customFormat="1" x14ac:dyDescent="0.25">
      <c r="A377" s="1"/>
      <c r="B377" s="2"/>
      <c r="C377" s="4"/>
      <c r="D377" s="3"/>
      <c r="E377" s="3"/>
      <c r="F377" s="3"/>
      <c r="G377" s="3"/>
      <c r="H377" s="3"/>
      <c r="I377" s="3"/>
      <c r="J377" s="3"/>
      <c r="K377" s="3"/>
      <c r="L377" s="5"/>
      <c r="T377" s="2"/>
      <c r="AU377" s="5"/>
      <c r="BD377" s="5"/>
      <c r="BE377" s="5"/>
      <c r="BF377" s="5"/>
      <c r="BG377" s="5"/>
      <c r="BH377" s="5"/>
      <c r="BI377" s="5"/>
      <c r="BO377" s="128"/>
      <c r="BP377" s="128"/>
      <c r="BQ377" s="128"/>
      <c r="BR377" s="128"/>
    </row>
    <row r="378" spans="1:70" s="6" customFormat="1" x14ac:dyDescent="0.25">
      <c r="A378" s="1"/>
      <c r="B378" s="2"/>
      <c r="C378" s="4"/>
      <c r="D378" s="3"/>
      <c r="E378" s="3"/>
      <c r="F378" s="3"/>
      <c r="G378" s="3"/>
      <c r="H378" s="3"/>
      <c r="I378" s="3"/>
      <c r="J378" s="3"/>
      <c r="K378" s="3"/>
      <c r="L378" s="5"/>
      <c r="T378" s="2"/>
      <c r="AU378" s="5"/>
      <c r="BD378" s="5"/>
      <c r="BE378" s="5"/>
      <c r="BF378" s="5"/>
      <c r="BG378" s="5"/>
      <c r="BH378" s="5"/>
      <c r="BI378" s="5"/>
      <c r="BO378" s="128"/>
      <c r="BP378" s="128"/>
      <c r="BQ378" s="128"/>
      <c r="BR378" s="128"/>
    </row>
    <row r="379" spans="1:70" s="6" customFormat="1" x14ac:dyDescent="0.25">
      <c r="A379" s="1"/>
      <c r="B379" s="2"/>
      <c r="C379" s="4"/>
      <c r="D379" s="3"/>
      <c r="E379" s="3"/>
      <c r="F379" s="3"/>
      <c r="G379" s="3"/>
      <c r="H379" s="3"/>
      <c r="I379" s="3"/>
      <c r="J379" s="3"/>
      <c r="K379" s="3"/>
      <c r="L379" s="5"/>
      <c r="T379" s="2"/>
      <c r="AU379" s="5"/>
      <c r="BD379" s="5"/>
      <c r="BE379" s="5"/>
      <c r="BF379" s="5"/>
      <c r="BG379" s="5"/>
      <c r="BH379" s="5"/>
      <c r="BI379" s="5"/>
      <c r="BO379" s="128"/>
      <c r="BP379" s="128"/>
      <c r="BQ379" s="128"/>
      <c r="BR379" s="128"/>
    </row>
    <row r="380" spans="1:70" s="6" customFormat="1" x14ac:dyDescent="0.25">
      <c r="A380" s="1"/>
      <c r="B380" s="2"/>
      <c r="C380" s="4"/>
      <c r="D380" s="3"/>
      <c r="E380" s="3"/>
      <c r="F380" s="3"/>
      <c r="G380" s="3"/>
      <c r="H380" s="3"/>
      <c r="I380" s="3"/>
      <c r="J380" s="3"/>
      <c r="K380" s="3"/>
      <c r="L380" s="5"/>
      <c r="T380" s="2"/>
      <c r="AU380" s="5"/>
      <c r="BD380" s="5"/>
      <c r="BE380" s="5"/>
      <c r="BF380" s="5"/>
      <c r="BG380" s="5"/>
      <c r="BH380" s="5"/>
      <c r="BI380" s="5"/>
      <c r="BO380" s="128"/>
      <c r="BP380" s="128"/>
      <c r="BQ380" s="128"/>
      <c r="BR380" s="128"/>
    </row>
    <row r="381" spans="1:70" s="6" customFormat="1" x14ac:dyDescent="0.25">
      <c r="A381" s="1"/>
      <c r="B381" s="2"/>
      <c r="C381" s="4"/>
      <c r="D381" s="3"/>
      <c r="E381" s="3"/>
      <c r="F381" s="3"/>
      <c r="G381" s="3"/>
      <c r="H381" s="3"/>
      <c r="I381" s="3"/>
      <c r="J381" s="3"/>
      <c r="K381" s="3"/>
      <c r="L381" s="5"/>
      <c r="T381" s="2"/>
      <c r="AU381" s="5"/>
      <c r="BD381" s="5"/>
      <c r="BE381" s="5"/>
      <c r="BF381" s="5"/>
      <c r="BG381" s="5"/>
      <c r="BH381" s="5"/>
      <c r="BI381" s="5"/>
      <c r="BO381" s="128"/>
      <c r="BP381" s="128"/>
      <c r="BQ381" s="128"/>
      <c r="BR381" s="128"/>
    </row>
    <row r="382" spans="1:70" s="6" customFormat="1" x14ac:dyDescent="0.25">
      <c r="A382" s="1"/>
      <c r="B382" s="2"/>
      <c r="C382" s="4"/>
      <c r="D382" s="3"/>
      <c r="E382" s="3"/>
      <c r="F382" s="3"/>
      <c r="G382" s="3"/>
      <c r="H382" s="3"/>
      <c r="I382" s="3"/>
      <c r="J382" s="3"/>
      <c r="K382" s="3"/>
      <c r="L382" s="5"/>
      <c r="T382" s="2"/>
      <c r="AU382" s="5"/>
      <c r="BD382" s="5"/>
      <c r="BE382" s="5"/>
      <c r="BF382" s="5"/>
      <c r="BG382" s="5"/>
      <c r="BH382" s="5"/>
      <c r="BI382" s="5"/>
      <c r="BO382" s="128"/>
      <c r="BP382" s="128"/>
      <c r="BQ382" s="128"/>
      <c r="BR382" s="128"/>
    </row>
    <row r="383" spans="1:70" s="6" customFormat="1" x14ac:dyDescent="0.25">
      <c r="A383" s="1"/>
      <c r="B383" s="2"/>
      <c r="C383" s="4"/>
      <c r="D383" s="3"/>
      <c r="E383" s="3"/>
      <c r="F383" s="3"/>
      <c r="G383" s="3"/>
      <c r="H383" s="3"/>
      <c r="I383" s="3"/>
      <c r="J383" s="3"/>
      <c r="K383" s="3"/>
      <c r="L383" s="5"/>
      <c r="T383" s="2"/>
      <c r="AU383" s="5"/>
      <c r="BD383" s="5"/>
      <c r="BE383" s="5"/>
      <c r="BF383" s="5"/>
      <c r="BG383" s="5"/>
      <c r="BH383" s="5"/>
      <c r="BI383" s="5"/>
      <c r="BO383" s="128"/>
      <c r="BP383" s="128"/>
      <c r="BQ383" s="128"/>
      <c r="BR383" s="128"/>
    </row>
    <row r="384" spans="1:70" s="6" customFormat="1" x14ac:dyDescent="0.25">
      <c r="A384" s="1"/>
      <c r="B384" s="2"/>
      <c r="C384" s="4"/>
      <c r="D384" s="3"/>
      <c r="E384" s="3"/>
      <c r="F384" s="3"/>
      <c r="G384" s="3"/>
      <c r="H384" s="3"/>
      <c r="I384" s="3"/>
      <c r="J384" s="3"/>
      <c r="K384" s="3"/>
      <c r="L384" s="5"/>
      <c r="T384" s="2"/>
      <c r="AU384" s="5"/>
      <c r="BD384" s="5"/>
      <c r="BE384" s="5"/>
      <c r="BF384" s="5"/>
      <c r="BG384" s="5"/>
      <c r="BH384" s="5"/>
      <c r="BI384" s="5"/>
      <c r="BO384" s="128"/>
      <c r="BP384" s="128"/>
      <c r="BQ384" s="128"/>
      <c r="BR384" s="128"/>
    </row>
    <row r="385" spans="1:70" s="6" customFormat="1" x14ac:dyDescent="0.25">
      <c r="A385" s="1"/>
      <c r="B385" s="2"/>
      <c r="C385" s="4"/>
      <c r="D385" s="3"/>
      <c r="E385" s="3"/>
      <c r="F385" s="3"/>
      <c r="G385" s="3"/>
      <c r="H385" s="3"/>
      <c r="I385" s="3"/>
      <c r="J385" s="3"/>
      <c r="K385" s="3"/>
      <c r="L385" s="5"/>
      <c r="T385" s="2"/>
      <c r="AU385" s="5"/>
      <c r="BD385" s="5"/>
      <c r="BE385" s="5"/>
      <c r="BF385" s="5"/>
      <c r="BG385" s="5"/>
      <c r="BH385" s="5"/>
      <c r="BI385" s="5"/>
      <c r="BO385" s="128"/>
      <c r="BP385" s="128"/>
      <c r="BQ385" s="128"/>
      <c r="BR385" s="128"/>
    </row>
    <row r="386" spans="1:70" s="6" customFormat="1" x14ac:dyDescent="0.25">
      <c r="A386" s="1"/>
      <c r="B386" s="2"/>
      <c r="C386" s="4"/>
      <c r="D386" s="3"/>
      <c r="E386" s="3"/>
      <c r="F386" s="3"/>
      <c r="G386" s="3"/>
      <c r="H386" s="3"/>
      <c r="I386" s="3"/>
      <c r="J386" s="3"/>
      <c r="K386" s="3"/>
      <c r="L386" s="5"/>
      <c r="T386" s="2"/>
      <c r="AU386" s="5"/>
      <c r="BD386" s="5"/>
      <c r="BE386" s="5"/>
      <c r="BF386" s="5"/>
      <c r="BG386" s="5"/>
      <c r="BH386" s="5"/>
      <c r="BI386" s="5"/>
      <c r="BO386" s="128"/>
      <c r="BP386" s="128"/>
      <c r="BQ386" s="128"/>
      <c r="BR386" s="128"/>
    </row>
    <row r="387" spans="1:70" s="6" customFormat="1" x14ac:dyDescent="0.25">
      <c r="A387" s="1"/>
      <c r="B387" s="2"/>
      <c r="C387" s="4"/>
      <c r="D387" s="3"/>
      <c r="E387" s="3"/>
      <c r="F387" s="3"/>
      <c r="G387" s="3"/>
      <c r="H387" s="3"/>
      <c r="I387" s="3"/>
      <c r="J387" s="3"/>
      <c r="K387" s="3"/>
      <c r="L387" s="5"/>
      <c r="T387" s="2"/>
      <c r="AU387" s="5"/>
      <c r="BD387" s="5"/>
      <c r="BE387" s="5"/>
      <c r="BF387" s="5"/>
      <c r="BG387" s="5"/>
      <c r="BH387" s="5"/>
      <c r="BI387" s="5"/>
      <c r="BO387" s="128"/>
      <c r="BP387" s="128"/>
      <c r="BQ387" s="128"/>
      <c r="BR387" s="128"/>
    </row>
    <row r="388" spans="1:70" s="6" customFormat="1" x14ac:dyDescent="0.25">
      <c r="A388" s="1"/>
      <c r="B388" s="2"/>
      <c r="C388" s="4"/>
      <c r="D388" s="3"/>
      <c r="E388" s="3"/>
      <c r="F388" s="3"/>
      <c r="G388" s="3"/>
      <c r="H388" s="3"/>
      <c r="I388" s="3"/>
      <c r="J388" s="3"/>
      <c r="K388" s="3"/>
      <c r="L388" s="5"/>
      <c r="T388" s="2"/>
      <c r="AU388" s="5"/>
      <c r="BD388" s="5"/>
      <c r="BE388" s="5"/>
      <c r="BF388" s="5"/>
      <c r="BG388" s="5"/>
      <c r="BH388" s="5"/>
      <c r="BI388" s="5"/>
      <c r="BO388" s="128"/>
      <c r="BP388" s="128"/>
      <c r="BQ388" s="128"/>
      <c r="BR388" s="128"/>
    </row>
    <row r="389" spans="1:70" s="6" customFormat="1" x14ac:dyDescent="0.25">
      <c r="A389" s="1"/>
      <c r="B389" s="2"/>
      <c r="C389" s="4"/>
      <c r="D389" s="3"/>
      <c r="E389" s="3"/>
      <c r="F389" s="3"/>
      <c r="G389" s="3"/>
      <c r="H389" s="3"/>
      <c r="I389" s="3"/>
      <c r="J389" s="3"/>
      <c r="K389" s="3"/>
      <c r="L389" s="5"/>
      <c r="T389" s="2"/>
      <c r="AU389" s="5"/>
      <c r="BD389" s="5"/>
      <c r="BE389" s="5"/>
      <c r="BF389" s="5"/>
      <c r="BG389" s="5"/>
      <c r="BH389" s="5"/>
      <c r="BI389" s="5"/>
      <c r="BO389" s="128"/>
      <c r="BP389" s="128"/>
      <c r="BQ389" s="128"/>
      <c r="BR389" s="128"/>
    </row>
    <row r="390" spans="1:70" s="6" customFormat="1" x14ac:dyDescent="0.25">
      <c r="A390" s="1"/>
      <c r="B390" s="2"/>
      <c r="C390" s="4"/>
      <c r="D390" s="3"/>
      <c r="E390" s="3"/>
      <c r="F390" s="3"/>
      <c r="G390" s="3"/>
      <c r="H390" s="3"/>
      <c r="I390" s="3"/>
      <c r="J390" s="3"/>
      <c r="K390" s="3"/>
      <c r="L390" s="5"/>
      <c r="T390" s="2"/>
      <c r="AU390" s="5"/>
      <c r="BD390" s="5"/>
      <c r="BE390" s="5"/>
      <c r="BF390" s="5"/>
      <c r="BG390" s="5"/>
      <c r="BH390" s="5"/>
      <c r="BI390" s="5"/>
      <c r="BO390" s="128"/>
      <c r="BP390" s="128"/>
      <c r="BQ390" s="128"/>
      <c r="BR390" s="128"/>
    </row>
    <row r="391" spans="1:70" s="6" customFormat="1" x14ac:dyDescent="0.25">
      <c r="A391" s="1"/>
      <c r="B391" s="2"/>
      <c r="C391" s="4"/>
      <c r="D391" s="3"/>
      <c r="E391" s="3"/>
      <c r="F391" s="3"/>
      <c r="G391" s="3"/>
      <c r="H391" s="3"/>
      <c r="I391" s="3"/>
      <c r="J391" s="3"/>
      <c r="K391" s="3"/>
      <c r="L391" s="5"/>
      <c r="T391" s="2"/>
      <c r="AU391" s="5"/>
      <c r="BD391" s="5"/>
      <c r="BE391" s="5"/>
      <c r="BF391" s="5"/>
      <c r="BG391" s="5"/>
      <c r="BH391" s="5"/>
      <c r="BI391" s="5"/>
      <c r="BO391" s="128"/>
      <c r="BP391" s="128"/>
      <c r="BQ391" s="128"/>
      <c r="BR391" s="128"/>
    </row>
    <row r="392" spans="1:70" s="6" customFormat="1" x14ac:dyDescent="0.25">
      <c r="A392" s="1"/>
      <c r="B392" s="2"/>
      <c r="C392" s="4"/>
      <c r="D392" s="3"/>
      <c r="E392" s="3"/>
      <c r="F392" s="3"/>
      <c r="G392" s="3"/>
      <c r="H392" s="3"/>
      <c r="I392" s="3"/>
      <c r="J392" s="3"/>
      <c r="K392" s="3"/>
      <c r="L392" s="5"/>
      <c r="T392" s="2"/>
      <c r="AU392" s="5"/>
      <c r="BD392" s="5"/>
      <c r="BE392" s="5"/>
      <c r="BF392" s="5"/>
      <c r="BG392" s="5"/>
      <c r="BH392" s="5"/>
      <c r="BI392" s="5"/>
      <c r="BO392" s="128"/>
      <c r="BP392" s="128"/>
      <c r="BQ392" s="128"/>
      <c r="BR392" s="128"/>
    </row>
    <row r="393" spans="1:70" s="6" customFormat="1" x14ac:dyDescent="0.25">
      <c r="A393" s="1"/>
      <c r="B393" s="2"/>
      <c r="C393" s="4"/>
      <c r="D393" s="3"/>
      <c r="E393" s="3"/>
      <c r="F393" s="3"/>
      <c r="G393" s="3"/>
      <c r="H393" s="3"/>
      <c r="I393" s="3"/>
      <c r="J393" s="3"/>
      <c r="K393" s="3"/>
      <c r="L393" s="5"/>
      <c r="T393" s="2"/>
      <c r="AU393" s="5"/>
      <c r="BD393" s="5"/>
      <c r="BE393" s="5"/>
      <c r="BF393" s="5"/>
      <c r="BG393" s="5"/>
      <c r="BH393" s="5"/>
      <c r="BI393" s="5"/>
      <c r="BO393" s="128"/>
      <c r="BP393" s="128"/>
      <c r="BQ393" s="128"/>
      <c r="BR393" s="128"/>
    </row>
    <row r="394" spans="1:70" s="6" customFormat="1" x14ac:dyDescent="0.25">
      <c r="A394" s="1"/>
      <c r="B394" s="2"/>
      <c r="C394" s="4"/>
      <c r="D394" s="3"/>
      <c r="E394" s="3"/>
      <c r="F394" s="3"/>
      <c r="G394" s="3"/>
      <c r="H394" s="3"/>
      <c r="I394" s="3"/>
      <c r="J394" s="3"/>
      <c r="K394" s="3"/>
      <c r="L394" s="5"/>
      <c r="T394" s="2"/>
      <c r="AU394" s="5"/>
      <c r="BD394" s="5"/>
      <c r="BE394" s="5"/>
      <c r="BF394" s="5"/>
      <c r="BG394" s="5"/>
      <c r="BH394" s="5"/>
      <c r="BI394" s="5"/>
      <c r="BO394" s="128"/>
      <c r="BP394" s="128"/>
      <c r="BQ394" s="128"/>
      <c r="BR394" s="128"/>
    </row>
    <row r="395" spans="1:70" s="6" customFormat="1" x14ac:dyDescent="0.25">
      <c r="A395" s="1"/>
      <c r="B395" s="2"/>
      <c r="C395" s="4"/>
      <c r="D395" s="3"/>
      <c r="E395" s="3"/>
      <c r="F395" s="3"/>
      <c r="G395" s="3"/>
      <c r="H395" s="3"/>
      <c r="I395" s="3"/>
      <c r="J395" s="3"/>
      <c r="K395" s="3"/>
      <c r="L395" s="5"/>
      <c r="T395" s="2"/>
      <c r="AU395" s="5"/>
      <c r="BD395" s="5"/>
      <c r="BE395" s="5"/>
      <c r="BF395" s="5"/>
      <c r="BG395" s="5"/>
      <c r="BH395" s="5"/>
      <c r="BI395" s="5"/>
      <c r="BO395" s="128"/>
      <c r="BP395" s="128"/>
      <c r="BQ395" s="128"/>
      <c r="BR395" s="128"/>
    </row>
    <row r="396" spans="1:70" s="6" customFormat="1" x14ac:dyDescent="0.25">
      <c r="A396" s="1"/>
      <c r="B396" s="2"/>
      <c r="C396" s="4"/>
      <c r="D396" s="3"/>
      <c r="E396" s="3"/>
      <c r="F396" s="3"/>
      <c r="G396" s="3"/>
      <c r="H396" s="3"/>
      <c r="I396" s="3"/>
      <c r="J396" s="3"/>
      <c r="K396" s="3"/>
      <c r="L396" s="5"/>
      <c r="T396" s="2"/>
      <c r="AU396" s="5"/>
      <c r="BD396" s="5"/>
      <c r="BE396" s="5"/>
      <c r="BF396" s="5"/>
      <c r="BG396" s="5"/>
      <c r="BH396" s="5"/>
      <c r="BI396" s="5"/>
      <c r="BO396" s="128"/>
      <c r="BP396" s="128"/>
      <c r="BQ396" s="128"/>
      <c r="BR396" s="128"/>
    </row>
    <row r="397" spans="1:70" s="6" customFormat="1" x14ac:dyDescent="0.25">
      <c r="A397" s="1"/>
      <c r="B397" s="2"/>
      <c r="C397" s="4"/>
      <c r="D397" s="3"/>
      <c r="E397" s="3"/>
      <c r="F397" s="3"/>
      <c r="G397" s="3"/>
      <c r="H397" s="3"/>
      <c r="I397" s="3"/>
      <c r="J397" s="3"/>
      <c r="K397" s="3"/>
      <c r="L397" s="5"/>
      <c r="T397" s="2"/>
      <c r="AU397" s="5"/>
      <c r="BD397" s="5"/>
      <c r="BE397" s="5"/>
      <c r="BF397" s="5"/>
      <c r="BG397" s="5"/>
      <c r="BH397" s="5"/>
      <c r="BI397" s="5"/>
      <c r="BO397" s="128"/>
      <c r="BP397" s="128"/>
      <c r="BQ397" s="128"/>
      <c r="BR397" s="128"/>
    </row>
    <row r="398" spans="1:70" s="6" customFormat="1" x14ac:dyDescent="0.25">
      <c r="A398" s="1"/>
      <c r="B398" s="2"/>
      <c r="C398" s="4"/>
      <c r="D398" s="3"/>
      <c r="E398" s="3"/>
      <c r="F398" s="3"/>
      <c r="G398" s="3"/>
      <c r="H398" s="3"/>
      <c r="I398" s="3"/>
      <c r="J398" s="3"/>
      <c r="K398" s="3"/>
      <c r="L398" s="5"/>
      <c r="T398" s="2"/>
      <c r="AU398" s="5"/>
      <c r="BD398" s="5"/>
      <c r="BE398" s="5"/>
      <c r="BF398" s="5"/>
      <c r="BG398" s="5"/>
      <c r="BH398" s="5"/>
      <c r="BI398" s="5"/>
      <c r="BO398" s="128"/>
      <c r="BP398" s="128"/>
      <c r="BQ398" s="128"/>
      <c r="BR398" s="128"/>
    </row>
    <row r="399" spans="1:70" s="6" customFormat="1" x14ac:dyDescent="0.25">
      <c r="A399" s="1"/>
      <c r="B399" s="2"/>
      <c r="C399" s="4"/>
      <c r="D399" s="3"/>
      <c r="E399" s="3"/>
      <c r="F399" s="3"/>
      <c r="G399" s="3"/>
      <c r="H399" s="3"/>
      <c r="I399" s="3"/>
      <c r="J399" s="3"/>
      <c r="K399" s="3"/>
      <c r="L399" s="5"/>
      <c r="T399" s="2"/>
      <c r="AU399" s="5"/>
      <c r="BD399" s="5"/>
      <c r="BE399" s="5"/>
      <c r="BF399" s="5"/>
      <c r="BG399" s="5"/>
      <c r="BH399" s="5"/>
      <c r="BI399" s="5"/>
      <c r="BO399" s="128"/>
      <c r="BP399" s="128"/>
      <c r="BQ399" s="128"/>
      <c r="BR399" s="128"/>
    </row>
    <row r="400" spans="1:70" s="6" customFormat="1" x14ac:dyDescent="0.25">
      <c r="A400" s="1"/>
      <c r="B400" s="2"/>
      <c r="C400" s="4"/>
      <c r="D400" s="3"/>
      <c r="E400" s="3"/>
      <c r="F400" s="3"/>
      <c r="G400" s="3"/>
      <c r="H400" s="3"/>
      <c r="I400" s="3"/>
      <c r="J400" s="3"/>
      <c r="K400" s="3"/>
      <c r="L400" s="5"/>
      <c r="T400" s="2"/>
      <c r="AU400" s="5"/>
      <c r="BD400" s="5"/>
      <c r="BE400" s="5"/>
      <c r="BF400" s="5"/>
      <c r="BG400" s="5"/>
      <c r="BH400" s="5"/>
      <c r="BI400" s="5"/>
      <c r="BO400" s="128"/>
      <c r="BP400" s="128"/>
      <c r="BQ400" s="128"/>
      <c r="BR400" s="128"/>
    </row>
    <row r="401" spans="1:70" s="6" customFormat="1" x14ac:dyDescent="0.25">
      <c r="A401" s="1"/>
      <c r="B401" s="2"/>
      <c r="C401" s="4"/>
      <c r="D401" s="3"/>
      <c r="E401" s="3"/>
      <c r="F401" s="3"/>
      <c r="G401" s="3"/>
      <c r="H401" s="3"/>
      <c r="I401" s="3"/>
      <c r="J401" s="3"/>
      <c r="K401" s="3"/>
      <c r="L401" s="5"/>
      <c r="T401" s="2"/>
      <c r="AU401" s="5"/>
      <c r="BD401" s="5"/>
      <c r="BE401" s="5"/>
      <c r="BF401" s="5"/>
      <c r="BG401" s="5"/>
      <c r="BH401" s="5"/>
      <c r="BI401" s="5"/>
      <c r="BO401" s="128"/>
      <c r="BP401" s="128"/>
      <c r="BQ401" s="128"/>
      <c r="BR401" s="128"/>
    </row>
    <row r="402" spans="1:70" s="6" customFormat="1" x14ac:dyDescent="0.25">
      <c r="A402" s="1"/>
      <c r="B402" s="2"/>
      <c r="C402" s="4"/>
      <c r="D402" s="3"/>
      <c r="E402" s="3"/>
      <c r="F402" s="3"/>
      <c r="G402" s="3"/>
      <c r="H402" s="3"/>
      <c r="I402" s="3"/>
      <c r="J402" s="3"/>
      <c r="K402" s="3"/>
      <c r="L402" s="5"/>
      <c r="T402" s="2"/>
      <c r="AU402" s="5"/>
      <c r="BD402" s="5"/>
      <c r="BE402" s="5"/>
      <c r="BF402" s="5"/>
      <c r="BG402" s="5"/>
      <c r="BH402" s="5"/>
      <c r="BI402" s="5"/>
      <c r="BO402" s="128"/>
      <c r="BP402" s="128"/>
      <c r="BQ402" s="128"/>
      <c r="BR402" s="128"/>
    </row>
    <row r="403" spans="1:70" s="6" customFormat="1" x14ac:dyDescent="0.25">
      <c r="A403" s="1"/>
      <c r="B403" s="2"/>
      <c r="C403" s="4"/>
      <c r="D403" s="3"/>
      <c r="E403" s="3"/>
      <c r="F403" s="3"/>
      <c r="G403" s="3"/>
      <c r="H403" s="3"/>
      <c r="I403" s="3"/>
      <c r="J403" s="3"/>
      <c r="K403" s="3"/>
      <c r="L403" s="5"/>
      <c r="T403" s="2"/>
      <c r="AU403" s="5"/>
      <c r="BD403" s="5"/>
      <c r="BE403" s="5"/>
      <c r="BF403" s="5"/>
      <c r="BG403" s="5"/>
      <c r="BH403" s="5"/>
      <c r="BI403" s="5"/>
      <c r="BO403" s="128"/>
      <c r="BP403" s="128"/>
      <c r="BQ403" s="128"/>
      <c r="BR403" s="128"/>
    </row>
    <row r="404" spans="1:70" s="6" customFormat="1" x14ac:dyDescent="0.25">
      <c r="A404" s="1"/>
      <c r="B404" s="2"/>
      <c r="C404" s="4"/>
      <c r="D404" s="3"/>
      <c r="E404" s="3"/>
      <c r="F404" s="3"/>
      <c r="G404" s="3"/>
      <c r="H404" s="3"/>
      <c r="I404" s="3"/>
      <c r="J404" s="3"/>
      <c r="K404" s="3"/>
      <c r="L404" s="5"/>
      <c r="T404" s="2"/>
      <c r="AU404" s="5"/>
      <c r="BD404" s="5"/>
      <c r="BE404" s="5"/>
      <c r="BF404" s="5"/>
      <c r="BG404" s="5"/>
      <c r="BH404" s="5"/>
      <c r="BI404" s="5"/>
      <c r="BO404" s="128"/>
      <c r="BP404" s="128"/>
      <c r="BQ404" s="128"/>
      <c r="BR404" s="128"/>
    </row>
    <row r="405" spans="1:70" s="6" customFormat="1" x14ac:dyDescent="0.25">
      <c r="A405" s="1"/>
      <c r="B405" s="2"/>
      <c r="C405" s="4"/>
      <c r="D405" s="3"/>
      <c r="E405" s="3"/>
      <c r="F405" s="3"/>
      <c r="G405" s="3"/>
      <c r="H405" s="3"/>
      <c r="I405" s="3"/>
      <c r="J405" s="3"/>
      <c r="K405" s="3"/>
      <c r="L405" s="5"/>
      <c r="T405" s="2"/>
      <c r="AU405" s="5"/>
      <c r="BD405" s="5"/>
      <c r="BE405" s="5"/>
      <c r="BF405" s="5"/>
      <c r="BG405" s="5"/>
      <c r="BH405" s="5"/>
      <c r="BI405" s="5"/>
      <c r="BO405" s="128"/>
      <c r="BP405" s="128"/>
      <c r="BQ405" s="128"/>
      <c r="BR405" s="128"/>
    </row>
    <row r="406" spans="1:70" s="6" customFormat="1" x14ac:dyDescent="0.25">
      <c r="A406" s="1"/>
      <c r="B406" s="2"/>
      <c r="C406" s="4"/>
      <c r="D406" s="3"/>
      <c r="E406" s="3"/>
      <c r="F406" s="3"/>
      <c r="G406" s="3"/>
      <c r="H406" s="3"/>
      <c r="I406" s="3"/>
      <c r="J406" s="3"/>
      <c r="K406" s="3"/>
      <c r="L406" s="5"/>
      <c r="T406" s="2"/>
      <c r="AU406" s="5"/>
      <c r="BD406" s="5"/>
      <c r="BE406" s="5"/>
      <c r="BF406" s="5"/>
      <c r="BG406" s="5"/>
      <c r="BH406" s="5"/>
      <c r="BI406" s="5"/>
      <c r="BO406" s="128"/>
      <c r="BP406" s="128"/>
      <c r="BQ406" s="128"/>
      <c r="BR406" s="128"/>
    </row>
    <row r="407" spans="1:70" s="6" customFormat="1" x14ac:dyDescent="0.25">
      <c r="A407" s="1"/>
      <c r="B407" s="2"/>
      <c r="C407" s="4"/>
      <c r="D407" s="3"/>
      <c r="E407" s="3"/>
      <c r="F407" s="3"/>
      <c r="G407" s="3"/>
      <c r="H407" s="3"/>
      <c r="I407" s="3"/>
      <c r="J407" s="3"/>
      <c r="K407" s="3"/>
      <c r="L407" s="5"/>
      <c r="T407" s="2"/>
      <c r="AU407" s="5"/>
      <c r="BD407" s="5"/>
      <c r="BE407" s="5"/>
      <c r="BF407" s="5"/>
      <c r="BG407" s="5"/>
      <c r="BH407" s="5"/>
      <c r="BI407" s="5"/>
      <c r="BO407" s="128"/>
      <c r="BP407" s="128"/>
      <c r="BQ407" s="128"/>
      <c r="BR407" s="128"/>
    </row>
    <row r="408" spans="1:70" s="6" customFormat="1" x14ac:dyDescent="0.25">
      <c r="A408" s="1"/>
      <c r="B408" s="2"/>
      <c r="C408" s="4"/>
      <c r="D408" s="3"/>
      <c r="E408" s="3"/>
      <c r="F408" s="3"/>
      <c r="G408" s="3"/>
      <c r="H408" s="3"/>
      <c r="I408" s="3"/>
      <c r="J408" s="3"/>
      <c r="K408" s="3"/>
      <c r="L408" s="5"/>
      <c r="T408" s="2"/>
      <c r="AU408" s="5"/>
      <c r="BD408" s="5"/>
      <c r="BE408" s="5"/>
      <c r="BF408" s="5"/>
      <c r="BG408" s="5"/>
      <c r="BH408" s="5"/>
      <c r="BI408" s="5"/>
      <c r="BO408" s="128"/>
      <c r="BP408" s="128"/>
      <c r="BQ408" s="128"/>
      <c r="BR408" s="128"/>
    </row>
    <row r="409" spans="1:70" s="6" customFormat="1" x14ac:dyDescent="0.25">
      <c r="A409" s="1"/>
      <c r="B409" s="2"/>
      <c r="C409" s="4"/>
      <c r="D409" s="3"/>
      <c r="E409" s="3"/>
      <c r="F409" s="3"/>
      <c r="G409" s="3"/>
      <c r="H409" s="3"/>
      <c r="I409" s="3"/>
      <c r="J409" s="3"/>
      <c r="K409" s="3"/>
      <c r="L409" s="5"/>
      <c r="T409" s="2"/>
      <c r="AU409" s="5"/>
      <c r="BD409" s="5"/>
      <c r="BE409" s="5"/>
      <c r="BF409" s="5"/>
      <c r="BG409" s="5"/>
      <c r="BH409" s="5"/>
      <c r="BI409" s="5"/>
      <c r="BO409" s="128"/>
      <c r="BP409" s="128"/>
      <c r="BQ409" s="128"/>
      <c r="BR409" s="128"/>
    </row>
    <row r="410" spans="1:70" s="6" customFormat="1" x14ac:dyDescent="0.25">
      <c r="A410" s="1"/>
      <c r="B410" s="2"/>
      <c r="C410" s="4"/>
      <c r="D410" s="3"/>
      <c r="E410" s="3"/>
      <c r="F410" s="3"/>
      <c r="G410" s="3"/>
      <c r="H410" s="3"/>
      <c r="I410" s="3"/>
      <c r="J410" s="3"/>
      <c r="K410" s="3"/>
      <c r="L410" s="5"/>
      <c r="T410" s="2"/>
      <c r="AU410" s="5"/>
      <c r="BD410" s="5"/>
      <c r="BE410" s="5"/>
      <c r="BF410" s="5"/>
      <c r="BG410" s="5"/>
      <c r="BH410" s="5"/>
      <c r="BI410" s="5"/>
      <c r="BO410" s="128"/>
      <c r="BP410" s="128"/>
      <c r="BQ410" s="128"/>
      <c r="BR410" s="128"/>
    </row>
    <row r="411" spans="1:70" s="6" customFormat="1" x14ac:dyDescent="0.25">
      <c r="A411" s="1"/>
      <c r="B411" s="2"/>
      <c r="C411" s="4"/>
      <c r="D411" s="3"/>
      <c r="E411" s="3"/>
      <c r="F411" s="3"/>
      <c r="G411" s="3"/>
      <c r="H411" s="3"/>
      <c r="I411" s="3"/>
      <c r="J411" s="3"/>
      <c r="K411" s="3"/>
      <c r="L411" s="5"/>
      <c r="T411" s="2"/>
      <c r="AU411" s="5"/>
      <c r="BD411" s="5"/>
      <c r="BE411" s="5"/>
      <c r="BF411" s="5"/>
      <c r="BG411" s="5"/>
      <c r="BH411" s="5"/>
      <c r="BI411" s="5"/>
      <c r="BO411" s="128"/>
      <c r="BP411" s="128"/>
      <c r="BQ411" s="128"/>
      <c r="BR411" s="128"/>
    </row>
    <row r="412" spans="1:70" s="6" customFormat="1" x14ac:dyDescent="0.25">
      <c r="A412" s="1"/>
      <c r="B412" s="2"/>
      <c r="C412" s="4"/>
      <c r="D412" s="3"/>
      <c r="E412" s="3"/>
      <c r="F412" s="3"/>
      <c r="G412" s="3"/>
      <c r="H412" s="3"/>
      <c r="I412" s="3"/>
      <c r="J412" s="3"/>
      <c r="K412" s="3"/>
      <c r="L412" s="5"/>
      <c r="T412" s="2"/>
      <c r="AU412" s="5"/>
      <c r="BD412" s="5"/>
      <c r="BE412" s="5"/>
      <c r="BF412" s="5"/>
      <c r="BG412" s="5"/>
      <c r="BH412" s="5"/>
      <c r="BI412" s="5"/>
      <c r="BO412" s="128"/>
      <c r="BP412" s="128"/>
      <c r="BQ412" s="128"/>
      <c r="BR412" s="128"/>
    </row>
    <row r="413" spans="1:70" s="6" customFormat="1" x14ac:dyDescent="0.25">
      <c r="A413" s="1"/>
      <c r="B413" s="2"/>
      <c r="C413" s="4"/>
      <c r="D413" s="3"/>
      <c r="E413" s="3"/>
      <c r="F413" s="3"/>
      <c r="G413" s="3"/>
      <c r="H413" s="3"/>
      <c r="I413" s="3"/>
      <c r="J413" s="3"/>
      <c r="K413" s="3"/>
      <c r="L413" s="5"/>
      <c r="T413" s="2"/>
      <c r="AU413" s="5"/>
      <c r="BD413" s="5"/>
      <c r="BE413" s="5"/>
      <c r="BF413" s="5"/>
      <c r="BG413" s="5"/>
      <c r="BH413" s="5"/>
      <c r="BI413" s="5"/>
      <c r="BO413" s="128"/>
      <c r="BP413" s="128"/>
      <c r="BQ413" s="128"/>
      <c r="BR413" s="128"/>
    </row>
    <row r="414" spans="1:70" s="6" customFormat="1" x14ac:dyDescent="0.25">
      <c r="A414" s="1"/>
      <c r="B414" s="2"/>
      <c r="C414" s="4"/>
      <c r="D414" s="3"/>
      <c r="E414" s="3"/>
      <c r="F414" s="3"/>
      <c r="G414" s="3"/>
      <c r="H414" s="3"/>
      <c r="I414" s="3"/>
      <c r="J414" s="3"/>
      <c r="K414" s="3"/>
      <c r="L414" s="5"/>
      <c r="T414" s="2"/>
      <c r="AU414" s="5"/>
      <c r="BD414" s="5"/>
      <c r="BE414" s="5"/>
      <c r="BF414" s="5"/>
      <c r="BG414" s="5"/>
      <c r="BH414" s="5"/>
      <c r="BI414" s="5"/>
      <c r="BO414" s="128"/>
      <c r="BP414" s="128"/>
      <c r="BQ414" s="128"/>
      <c r="BR414" s="128"/>
    </row>
    <row r="415" spans="1:70" s="6" customFormat="1" x14ac:dyDescent="0.25">
      <c r="A415" s="1"/>
      <c r="B415" s="2"/>
      <c r="C415" s="4"/>
      <c r="D415" s="3"/>
      <c r="E415" s="3"/>
      <c r="F415" s="3"/>
      <c r="G415" s="3"/>
      <c r="H415" s="3"/>
      <c r="I415" s="3"/>
      <c r="J415" s="3"/>
      <c r="K415" s="3"/>
      <c r="L415" s="5"/>
      <c r="T415" s="2"/>
      <c r="AU415" s="5"/>
      <c r="BD415" s="5"/>
      <c r="BE415" s="5"/>
      <c r="BF415" s="5"/>
      <c r="BG415" s="5"/>
      <c r="BH415" s="5"/>
      <c r="BI415" s="5"/>
      <c r="BO415" s="128"/>
      <c r="BP415" s="128"/>
      <c r="BQ415" s="128"/>
      <c r="BR415" s="128"/>
    </row>
    <row r="416" spans="1:70" s="6" customFormat="1" x14ac:dyDescent="0.25">
      <c r="A416" s="1"/>
      <c r="B416" s="2"/>
      <c r="C416" s="4"/>
      <c r="D416" s="3"/>
      <c r="E416" s="3"/>
      <c r="F416" s="3"/>
      <c r="G416" s="3"/>
      <c r="H416" s="3"/>
      <c r="I416" s="3"/>
      <c r="J416" s="3"/>
      <c r="K416" s="3"/>
      <c r="L416" s="5"/>
      <c r="T416" s="2"/>
      <c r="AU416" s="5"/>
      <c r="BD416" s="5"/>
      <c r="BE416" s="5"/>
      <c r="BF416" s="5"/>
      <c r="BG416" s="5"/>
      <c r="BH416" s="5"/>
      <c r="BI416" s="5"/>
      <c r="BO416" s="128"/>
      <c r="BP416" s="128"/>
      <c r="BQ416" s="128"/>
      <c r="BR416" s="128"/>
    </row>
    <row r="417" spans="1:70" s="6" customFormat="1" x14ac:dyDescent="0.25">
      <c r="A417" s="1"/>
      <c r="B417" s="2"/>
      <c r="C417" s="4"/>
      <c r="D417" s="3"/>
      <c r="E417" s="3"/>
      <c r="F417" s="3"/>
      <c r="G417" s="3"/>
      <c r="H417" s="3"/>
      <c r="I417" s="3"/>
      <c r="J417" s="3"/>
      <c r="K417" s="3"/>
      <c r="L417" s="5"/>
      <c r="T417" s="2"/>
      <c r="AU417" s="5"/>
      <c r="BD417" s="5"/>
      <c r="BE417" s="5"/>
      <c r="BF417" s="5"/>
      <c r="BG417" s="5"/>
      <c r="BH417" s="5"/>
      <c r="BI417" s="5"/>
      <c r="BO417" s="128"/>
      <c r="BP417" s="128"/>
      <c r="BQ417" s="128"/>
      <c r="BR417" s="128"/>
    </row>
    <row r="418" spans="1:70" s="6" customFormat="1" x14ac:dyDescent="0.25">
      <c r="A418" s="1"/>
      <c r="B418" s="2"/>
      <c r="C418" s="4"/>
      <c r="D418" s="3"/>
      <c r="E418" s="3"/>
      <c r="F418" s="3"/>
      <c r="G418" s="3"/>
      <c r="H418" s="3"/>
      <c r="I418" s="3"/>
      <c r="J418" s="3"/>
      <c r="K418" s="3"/>
      <c r="L418" s="5"/>
      <c r="T418" s="2"/>
      <c r="AU418" s="5"/>
      <c r="BD418" s="5"/>
      <c r="BE418" s="5"/>
      <c r="BF418" s="5"/>
      <c r="BG418" s="5"/>
      <c r="BH418" s="5"/>
      <c r="BI418" s="5"/>
      <c r="BO418" s="128"/>
      <c r="BP418" s="128"/>
      <c r="BQ418" s="128"/>
      <c r="BR418" s="128"/>
    </row>
    <row r="419" spans="1:70" s="6" customFormat="1" x14ac:dyDescent="0.25">
      <c r="A419" s="1"/>
      <c r="B419" s="2"/>
      <c r="C419" s="4"/>
      <c r="D419" s="3"/>
      <c r="E419" s="3"/>
      <c r="F419" s="3"/>
      <c r="G419" s="3"/>
      <c r="H419" s="3"/>
      <c r="I419" s="3"/>
      <c r="J419" s="3"/>
      <c r="K419" s="3"/>
      <c r="L419" s="5"/>
      <c r="T419" s="2"/>
      <c r="AU419" s="5"/>
      <c r="BD419" s="5"/>
      <c r="BE419" s="5"/>
      <c r="BF419" s="5"/>
      <c r="BG419" s="5"/>
      <c r="BH419" s="5"/>
      <c r="BI419" s="5"/>
      <c r="BO419" s="128"/>
      <c r="BP419" s="128"/>
      <c r="BQ419" s="128"/>
      <c r="BR419" s="128"/>
    </row>
    <row r="420" spans="1:70" s="6" customFormat="1" x14ac:dyDescent="0.25">
      <c r="A420" s="1"/>
      <c r="B420" s="2"/>
      <c r="C420" s="4"/>
      <c r="D420" s="3"/>
      <c r="E420" s="3"/>
      <c r="F420" s="3"/>
      <c r="G420" s="3"/>
      <c r="H420" s="3"/>
      <c r="I420" s="3"/>
      <c r="J420" s="3"/>
      <c r="K420" s="3"/>
      <c r="L420" s="5"/>
      <c r="T420" s="2"/>
      <c r="AU420" s="5"/>
      <c r="BD420" s="5"/>
      <c r="BE420" s="5"/>
      <c r="BF420" s="5"/>
      <c r="BG420" s="5"/>
      <c r="BH420" s="5"/>
      <c r="BI420" s="5"/>
      <c r="BO420" s="128"/>
      <c r="BP420" s="128"/>
      <c r="BQ420" s="128"/>
      <c r="BR420" s="128"/>
    </row>
    <row r="421" spans="1:70" s="6" customFormat="1" x14ac:dyDescent="0.25">
      <c r="A421" s="1"/>
      <c r="B421" s="2"/>
      <c r="C421" s="4"/>
      <c r="D421" s="3"/>
      <c r="E421" s="3"/>
      <c r="F421" s="3"/>
      <c r="G421" s="3"/>
      <c r="H421" s="3"/>
      <c r="I421" s="3"/>
      <c r="J421" s="3"/>
      <c r="K421" s="3"/>
      <c r="L421" s="5"/>
      <c r="T421" s="2"/>
      <c r="AU421" s="5"/>
      <c r="BD421" s="5"/>
      <c r="BE421" s="5"/>
      <c r="BF421" s="5"/>
      <c r="BG421" s="5"/>
      <c r="BH421" s="5"/>
      <c r="BI421" s="5"/>
      <c r="BO421" s="128"/>
      <c r="BP421" s="128"/>
      <c r="BQ421" s="128"/>
      <c r="BR421" s="128"/>
    </row>
    <row r="422" spans="1:70" s="6" customFormat="1" x14ac:dyDescent="0.25">
      <c r="A422" s="1"/>
      <c r="B422" s="2"/>
      <c r="C422" s="4"/>
      <c r="D422" s="3"/>
      <c r="E422" s="3"/>
      <c r="F422" s="3"/>
      <c r="G422" s="3"/>
      <c r="H422" s="3"/>
      <c r="I422" s="3"/>
      <c r="J422" s="3"/>
      <c r="K422" s="3"/>
      <c r="L422" s="5"/>
      <c r="T422" s="2"/>
      <c r="AU422" s="5"/>
      <c r="BD422" s="5"/>
      <c r="BE422" s="5"/>
      <c r="BF422" s="5"/>
      <c r="BG422" s="5"/>
      <c r="BH422" s="5"/>
      <c r="BI422" s="5"/>
      <c r="BO422" s="128"/>
      <c r="BP422" s="128"/>
      <c r="BQ422" s="128"/>
      <c r="BR422" s="128"/>
    </row>
    <row r="423" spans="1:70" s="6" customFormat="1" x14ac:dyDescent="0.25">
      <c r="A423" s="1"/>
      <c r="B423" s="2"/>
      <c r="C423" s="4"/>
      <c r="D423" s="3"/>
      <c r="E423" s="3"/>
      <c r="F423" s="3"/>
      <c r="G423" s="3"/>
      <c r="H423" s="3"/>
      <c r="I423" s="3"/>
      <c r="J423" s="3"/>
      <c r="K423" s="3"/>
      <c r="L423" s="5"/>
      <c r="T423" s="2"/>
      <c r="AU423" s="5"/>
      <c r="BD423" s="5"/>
      <c r="BE423" s="5"/>
      <c r="BF423" s="5"/>
      <c r="BG423" s="5"/>
      <c r="BH423" s="5"/>
      <c r="BI423" s="5"/>
      <c r="BO423" s="128"/>
      <c r="BP423" s="128"/>
      <c r="BQ423" s="128"/>
      <c r="BR423" s="128"/>
    </row>
    <row r="424" spans="1:70" s="6" customFormat="1" x14ac:dyDescent="0.25">
      <c r="A424" s="1"/>
      <c r="B424" s="2"/>
      <c r="C424" s="4"/>
      <c r="D424" s="3"/>
      <c r="E424" s="3"/>
      <c r="F424" s="3"/>
      <c r="G424" s="3"/>
      <c r="H424" s="3"/>
      <c r="I424" s="3"/>
      <c r="J424" s="3"/>
      <c r="K424" s="3"/>
      <c r="L424" s="5"/>
      <c r="T424" s="2"/>
      <c r="AU424" s="5"/>
      <c r="BD424" s="5"/>
      <c r="BE424" s="5"/>
      <c r="BF424" s="5"/>
      <c r="BG424" s="5"/>
      <c r="BH424" s="5"/>
      <c r="BI424" s="5"/>
      <c r="BO424" s="128"/>
      <c r="BP424" s="128"/>
      <c r="BQ424" s="128"/>
      <c r="BR424" s="128"/>
    </row>
    <row r="425" spans="1:70" s="6" customFormat="1" x14ac:dyDescent="0.25">
      <c r="A425" s="1"/>
      <c r="B425" s="2"/>
      <c r="C425" s="4"/>
      <c r="D425" s="3"/>
      <c r="E425" s="3"/>
      <c r="F425" s="3"/>
      <c r="G425" s="3"/>
      <c r="H425" s="3"/>
      <c r="I425" s="3"/>
      <c r="J425" s="3"/>
      <c r="K425" s="3"/>
      <c r="L425" s="5"/>
      <c r="T425" s="2"/>
      <c r="AU425" s="5"/>
      <c r="BD425" s="5"/>
      <c r="BE425" s="5"/>
      <c r="BF425" s="5"/>
      <c r="BG425" s="5"/>
      <c r="BH425" s="5"/>
      <c r="BI425" s="5"/>
      <c r="BO425" s="128"/>
      <c r="BP425" s="128"/>
      <c r="BQ425" s="128"/>
      <c r="BR425" s="128"/>
    </row>
    <row r="426" spans="1:70" s="6" customFormat="1" x14ac:dyDescent="0.25">
      <c r="A426" s="1"/>
      <c r="B426" s="2"/>
      <c r="C426" s="4"/>
      <c r="D426" s="3"/>
      <c r="E426" s="3"/>
      <c r="F426" s="3"/>
      <c r="G426" s="3"/>
      <c r="H426" s="3"/>
      <c r="I426" s="3"/>
      <c r="J426" s="3"/>
      <c r="K426" s="3"/>
      <c r="L426" s="5"/>
      <c r="T426" s="2"/>
      <c r="AU426" s="5"/>
      <c r="BD426" s="5"/>
      <c r="BE426" s="5"/>
      <c r="BF426" s="5"/>
      <c r="BG426" s="5"/>
      <c r="BH426" s="5"/>
      <c r="BI426" s="5"/>
      <c r="BO426" s="128"/>
      <c r="BP426" s="128"/>
      <c r="BQ426" s="128"/>
      <c r="BR426" s="128"/>
    </row>
    <row r="427" spans="1:70" s="6" customFormat="1" x14ac:dyDescent="0.25">
      <c r="A427" s="1"/>
      <c r="B427" s="2"/>
      <c r="C427" s="4"/>
      <c r="D427" s="3"/>
      <c r="E427" s="3"/>
      <c r="F427" s="3"/>
      <c r="G427" s="3"/>
      <c r="H427" s="3"/>
      <c r="I427" s="3"/>
      <c r="J427" s="3"/>
      <c r="K427" s="3"/>
      <c r="L427" s="5"/>
      <c r="T427" s="2"/>
      <c r="AU427" s="5"/>
      <c r="BD427" s="5"/>
      <c r="BE427" s="5"/>
      <c r="BF427" s="5"/>
      <c r="BG427" s="5"/>
      <c r="BH427" s="5"/>
      <c r="BI427" s="5"/>
      <c r="BO427" s="128"/>
      <c r="BP427" s="128"/>
      <c r="BQ427" s="128"/>
      <c r="BR427" s="128"/>
    </row>
    <row r="428" spans="1:70" s="6" customFormat="1" x14ac:dyDescent="0.25">
      <c r="A428" s="1"/>
      <c r="B428" s="2"/>
      <c r="C428" s="4"/>
      <c r="D428" s="3"/>
      <c r="E428" s="3"/>
      <c r="F428" s="3"/>
      <c r="G428" s="3"/>
      <c r="H428" s="3"/>
      <c r="I428" s="3"/>
      <c r="J428" s="3"/>
      <c r="K428" s="3"/>
      <c r="L428" s="5"/>
      <c r="T428" s="2"/>
      <c r="AU428" s="5"/>
      <c r="BD428" s="5"/>
      <c r="BE428" s="5"/>
      <c r="BF428" s="5"/>
      <c r="BG428" s="5"/>
      <c r="BH428" s="5"/>
      <c r="BI428" s="5"/>
      <c r="BO428" s="128"/>
      <c r="BP428" s="128"/>
      <c r="BQ428" s="128"/>
      <c r="BR428" s="128"/>
    </row>
    <row r="429" spans="1:70" s="6" customFormat="1" x14ac:dyDescent="0.25">
      <c r="A429" s="1"/>
      <c r="B429" s="2"/>
      <c r="C429" s="4"/>
      <c r="D429" s="3"/>
      <c r="E429" s="3"/>
      <c r="F429" s="3"/>
      <c r="G429" s="3"/>
      <c r="H429" s="3"/>
      <c r="I429" s="3"/>
      <c r="J429" s="3"/>
      <c r="K429" s="3"/>
      <c r="L429" s="5"/>
      <c r="T429" s="2"/>
      <c r="AU429" s="5"/>
      <c r="BD429" s="5"/>
      <c r="BE429" s="5"/>
      <c r="BF429" s="5"/>
      <c r="BG429" s="5"/>
      <c r="BH429" s="5"/>
      <c r="BI429" s="5"/>
      <c r="BO429" s="128"/>
      <c r="BP429" s="128"/>
      <c r="BQ429" s="128"/>
      <c r="BR429" s="128"/>
    </row>
    <row r="430" spans="1:70" s="6" customFormat="1" x14ac:dyDescent="0.25">
      <c r="A430" s="1"/>
      <c r="B430" s="2"/>
      <c r="C430" s="4"/>
      <c r="D430" s="3"/>
      <c r="E430" s="3"/>
      <c r="F430" s="3"/>
      <c r="G430" s="3"/>
      <c r="H430" s="3"/>
      <c r="I430" s="3"/>
      <c r="J430" s="3"/>
      <c r="K430" s="3"/>
      <c r="L430" s="5"/>
      <c r="T430" s="2"/>
      <c r="AU430" s="5"/>
      <c r="BD430" s="5"/>
      <c r="BE430" s="5"/>
      <c r="BF430" s="5"/>
      <c r="BG430" s="5"/>
      <c r="BH430" s="5"/>
      <c r="BI430" s="5"/>
      <c r="BO430" s="128"/>
      <c r="BP430" s="128"/>
      <c r="BQ430" s="128"/>
      <c r="BR430" s="128"/>
    </row>
    <row r="431" spans="1:70" s="6" customFormat="1" x14ac:dyDescent="0.25">
      <c r="A431" s="1"/>
      <c r="B431" s="2"/>
      <c r="C431" s="4"/>
      <c r="D431" s="3"/>
      <c r="E431" s="3"/>
      <c r="F431" s="3"/>
      <c r="G431" s="3"/>
      <c r="H431" s="3"/>
      <c r="I431" s="3"/>
      <c r="J431" s="3"/>
      <c r="K431" s="3"/>
      <c r="L431" s="5"/>
      <c r="T431" s="2"/>
      <c r="AU431" s="5"/>
      <c r="BD431" s="5"/>
      <c r="BE431" s="5"/>
      <c r="BF431" s="5"/>
      <c r="BG431" s="5"/>
      <c r="BH431" s="5"/>
      <c r="BI431" s="5"/>
      <c r="BO431" s="128"/>
      <c r="BP431" s="128"/>
      <c r="BQ431" s="128"/>
      <c r="BR431" s="128"/>
    </row>
    <row r="432" spans="1:70" s="6" customFormat="1" x14ac:dyDescent="0.25">
      <c r="A432" s="1"/>
      <c r="B432" s="2"/>
      <c r="C432" s="4"/>
      <c r="D432" s="3"/>
      <c r="E432" s="3"/>
      <c r="F432" s="3"/>
      <c r="G432" s="3"/>
      <c r="H432" s="3"/>
      <c r="I432" s="3"/>
      <c r="J432" s="3"/>
      <c r="K432" s="3"/>
      <c r="L432" s="5"/>
      <c r="T432" s="2"/>
      <c r="AU432" s="5"/>
      <c r="BD432" s="5"/>
      <c r="BE432" s="5"/>
      <c r="BF432" s="5"/>
      <c r="BG432" s="5"/>
      <c r="BH432" s="5"/>
      <c r="BI432" s="5"/>
      <c r="BO432" s="128"/>
      <c r="BP432" s="128"/>
      <c r="BQ432" s="128"/>
      <c r="BR432" s="128"/>
    </row>
    <row r="433" spans="1:70" s="6" customFormat="1" x14ac:dyDescent="0.25">
      <c r="A433" s="1"/>
      <c r="B433" s="2"/>
      <c r="C433" s="4"/>
      <c r="D433" s="3"/>
      <c r="E433" s="3"/>
      <c r="F433" s="3"/>
      <c r="G433" s="3"/>
      <c r="H433" s="3"/>
      <c r="I433" s="3"/>
      <c r="J433" s="3"/>
      <c r="K433" s="3"/>
      <c r="L433" s="5"/>
      <c r="T433" s="2"/>
      <c r="AU433" s="5"/>
      <c r="BD433" s="5"/>
      <c r="BE433" s="5"/>
      <c r="BF433" s="5"/>
      <c r="BG433" s="5"/>
      <c r="BH433" s="5"/>
      <c r="BI433" s="5"/>
      <c r="BO433" s="128"/>
      <c r="BP433" s="128"/>
      <c r="BQ433" s="128"/>
      <c r="BR433" s="128"/>
    </row>
    <row r="434" spans="1:70" s="6" customFormat="1" x14ac:dyDescent="0.25">
      <c r="A434" s="1"/>
      <c r="B434" s="2"/>
      <c r="C434" s="4"/>
      <c r="D434" s="3"/>
      <c r="E434" s="3"/>
      <c r="F434" s="3"/>
      <c r="G434" s="3"/>
      <c r="H434" s="3"/>
      <c r="I434" s="3"/>
      <c r="J434" s="3"/>
      <c r="K434" s="3"/>
      <c r="L434" s="5"/>
      <c r="T434" s="2"/>
      <c r="AU434" s="5"/>
      <c r="BD434" s="5"/>
      <c r="BE434" s="5"/>
      <c r="BF434" s="5"/>
      <c r="BG434" s="5"/>
      <c r="BH434" s="5"/>
      <c r="BI434" s="5"/>
      <c r="BO434" s="128"/>
      <c r="BP434" s="128"/>
      <c r="BQ434" s="128"/>
      <c r="BR434" s="128"/>
    </row>
    <row r="435" spans="1:70" s="6" customFormat="1" x14ac:dyDescent="0.25">
      <c r="A435" s="1"/>
      <c r="B435" s="2"/>
      <c r="C435" s="4"/>
      <c r="D435" s="3"/>
      <c r="E435" s="3"/>
      <c r="F435" s="3"/>
      <c r="G435" s="3"/>
      <c r="H435" s="3"/>
      <c r="I435" s="3"/>
      <c r="J435" s="3"/>
      <c r="K435" s="3"/>
      <c r="L435" s="5"/>
      <c r="T435" s="2"/>
      <c r="AU435" s="5"/>
      <c r="BD435" s="5"/>
      <c r="BE435" s="5"/>
      <c r="BF435" s="5"/>
      <c r="BG435" s="5"/>
      <c r="BH435" s="5"/>
      <c r="BI435" s="5"/>
      <c r="BO435" s="128"/>
      <c r="BP435" s="128"/>
      <c r="BQ435" s="128"/>
      <c r="BR435" s="128"/>
    </row>
    <row r="436" spans="1:70" s="6" customFormat="1" x14ac:dyDescent="0.25">
      <c r="A436" s="1"/>
      <c r="B436" s="2"/>
      <c r="C436" s="4"/>
      <c r="D436" s="3"/>
      <c r="E436" s="3"/>
      <c r="F436" s="3"/>
      <c r="G436" s="3"/>
      <c r="H436" s="3"/>
      <c r="I436" s="3"/>
      <c r="J436" s="3"/>
      <c r="K436" s="3"/>
      <c r="L436" s="5"/>
      <c r="T436" s="2"/>
      <c r="AU436" s="5"/>
      <c r="BD436" s="5"/>
      <c r="BE436" s="5"/>
      <c r="BF436" s="5"/>
      <c r="BG436" s="5"/>
      <c r="BH436" s="5"/>
      <c r="BI436" s="5"/>
      <c r="BO436" s="128"/>
      <c r="BP436" s="128"/>
      <c r="BQ436" s="128"/>
      <c r="BR436" s="128"/>
    </row>
    <row r="437" spans="1:70" s="6" customFormat="1" x14ac:dyDescent="0.25">
      <c r="A437" s="1"/>
      <c r="B437" s="2"/>
      <c r="C437" s="4"/>
      <c r="D437" s="3"/>
      <c r="E437" s="3"/>
      <c r="F437" s="3"/>
      <c r="G437" s="3"/>
      <c r="H437" s="3"/>
      <c r="I437" s="3"/>
      <c r="J437" s="3"/>
      <c r="K437" s="3"/>
      <c r="L437" s="5"/>
      <c r="T437" s="2"/>
      <c r="AU437" s="5"/>
      <c r="BD437" s="5"/>
      <c r="BE437" s="5"/>
      <c r="BF437" s="5"/>
      <c r="BG437" s="5"/>
      <c r="BH437" s="5"/>
      <c r="BI437" s="5"/>
      <c r="BO437" s="128"/>
      <c r="BP437" s="128"/>
      <c r="BQ437" s="128"/>
      <c r="BR437" s="128"/>
    </row>
    <row r="438" spans="1:70" s="6" customFormat="1" x14ac:dyDescent="0.25">
      <c r="A438" s="1"/>
      <c r="B438" s="2"/>
      <c r="C438" s="4"/>
      <c r="D438" s="3"/>
      <c r="E438" s="3"/>
      <c r="F438" s="3"/>
      <c r="G438" s="3"/>
      <c r="H438" s="3"/>
      <c r="I438" s="3"/>
      <c r="J438" s="3"/>
      <c r="K438" s="3"/>
      <c r="L438" s="5"/>
      <c r="T438" s="2"/>
      <c r="AU438" s="5"/>
      <c r="BD438" s="5"/>
      <c r="BE438" s="5"/>
      <c r="BF438" s="5"/>
      <c r="BG438" s="5"/>
      <c r="BH438" s="5"/>
      <c r="BI438" s="5"/>
      <c r="BO438" s="128"/>
      <c r="BP438" s="128"/>
      <c r="BQ438" s="128"/>
      <c r="BR438" s="128"/>
    </row>
    <row r="439" spans="1:70" s="6" customFormat="1" x14ac:dyDescent="0.25">
      <c r="A439" s="1"/>
      <c r="B439" s="2"/>
      <c r="C439" s="4"/>
      <c r="D439" s="3"/>
      <c r="E439" s="3"/>
      <c r="F439" s="3"/>
      <c r="G439" s="3"/>
      <c r="H439" s="3"/>
      <c r="I439" s="3"/>
      <c r="J439" s="3"/>
      <c r="K439" s="3"/>
      <c r="L439" s="5"/>
      <c r="T439" s="2"/>
      <c r="AU439" s="5"/>
      <c r="BD439" s="5"/>
      <c r="BE439" s="5"/>
      <c r="BF439" s="5"/>
      <c r="BG439" s="5"/>
      <c r="BH439" s="5"/>
      <c r="BI439" s="5"/>
      <c r="BO439" s="128"/>
      <c r="BP439" s="128"/>
      <c r="BQ439" s="128"/>
      <c r="BR439" s="128"/>
    </row>
    <row r="440" spans="1:70" s="6" customFormat="1" x14ac:dyDescent="0.25">
      <c r="A440" s="1"/>
      <c r="B440" s="2"/>
      <c r="C440" s="4"/>
      <c r="D440" s="3"/>
      <c r="E440" s="3"/>
      <c r="F440" s="3"/>
      <c r="G440" s="3"/>
      <c r="H440" s="3"/>
      <c r="I440" s="3"/>
      <c r="J440" s="3"/>
      <c r="K440" s="3"/>
      <c r="L440" s="5"/>
      <c r="T440" s="2"/>
      <c r="AU440" s="5"/>
      <c r="BD440" s="5"/>
      <c r="BE440" s="5"/>
      <c r="BF440" s="5"/>
      <c r="BG440" s="5"/>
      <c r="BH440" s="5"/>
      <c r="BI440" s="5"/>
      <c r="BO440" s="128"/>
      <c r="BP440" s="128"/>
      <c r="BQ440" s="128"/>
      <c r="BR440" s="128"/>
    </row>
    <row r="441" spans="1:70" s="6" customFormat="1" x14ac:dyDescent="0.25">
      <c r="A441" s="1"/>
      <c r="B441" s="2"/>
      <c r="C441" s="4"/>
      <c r="D441" s="3"/>
      <c r="E441" s="3"/>
      <c r="F441" s="3"/>
      <c r="G441" s="3"/>
      <c r="H441" s="3"/>
      <c r="I441" s="3"/>
      <c r="J441" s="3"/>
      <c r="K441" s="3"/>
      <c r="L441" s="5"/>
      <c r="T441" s="2"/>
      <c r="AU441" s="5"/>
      <c r="BD441" s="5"/>
      <c r="BE441" s="5"/>
      <c r="BF441" s="5"/>
      <c r="BG441" s="5"/>
      <c r="BH441" s="5"/>
      <c r="BI441" s="5"/>
      <c r="BO441" s="128"/>
      <c r="BP441" s="128"/>
      <c r="BQ441" s="128"/>
      <c r="BR441" s="128"/>
    </row>
    <row r="442" spans="1:70" s="6" customFormat="1" x14ac:dyDescent="0.25">
      <c r="A442" s="1"/>
      <c r="B442" s="2"/>
      <c r="C442" s="4"/>
      <c r="D442" s="3"/>
      <c r="E442" s="3"/>
      <c r="F442" s="3"/>
      <c r="G442" s="3"/>
      <c r="H442" s="3"/>
      <c r="I442" s="3"/>
      <c r="J442" s="3"/>
      <c r="K442" s="3"/>
      <c r="L442" s="5"/>
      <c r="T442" s="2"/>
      <c r="AU442" s="5"/>
      <c r="BD442" s="5"/>
      <c r="BE442" s="5"/>
      <c r="BF442" s="5"/>
      <c r="BG442" s="5"/>
      <c r="BH442" s="5"/>
      <c r="BI442" s="5"/>
      <c r="BO442" s="128"/>
      <c r="BP442" s="128"/>
      <c r="BQ442" s="128"/>
      <c r="BR442" s="128"/>
    </row>
    <row r="443" spans="1:70" s="6" customFormat="1" x14ac:dyDescent="0.25">
      <c r="A443" s="1"/>
      <c r="B443" s="2"/>
      <c r="C443" s="4"/>
      <c r="D443" s="3"/>
      <c r="E443" s="3"/>
      <c r="F443" s="3"/>
      <c r="G443" s="3"/>
      <c r="H443" s="3"/>
      <c r="I443" s="3"/>
      <c r="J443" s="3"/>
      <c r="K443" s="3"/>
      <c r="L443" s="5"/>
      <c r="T443" s="2"/>
      <c r="AU443" s="5"/>
      <c r="BD443" s="5"/>
      <c r="BE443" s="5"/>
      <c r="BF443" s="5"/>
      <c r="BG443" s="5"/>
      <c r="BH443" s="5"/>
      <c r="BI443" s="5"/>
      <c r="BO443" s="128"/>
      <c r="BP443" s="128"/>
      <c r="BQ443" s="128"/>
      <c r="BR443" s="128"/>
    </row>
    <row r="444" spans="1:70" s="6" customFormat="1" x14ac:dyDescent="0.25">
      <c r="A444" s="1"/>
      <c r="B444" s="2"/>
      <c r="C444" s="4"/>
      <c r="D444" s="3"/>
      <c r="E444" s="3"/>
      <c r="F444" s="3"/>
      <c r="G444" s="3"/>
      <c r="H444" s="3"/>
      <c r="I444" s="3"/>
      <c r="J444" s="3"/>
      <c r="K444" s="3"/>
      <c r="L444" s="5"/>
      <c r="T444" s="2"/>
      <c r="AU444" s="5"/>
      <c r="BD444" s="5"/>
      <c r="BE444" s="5"/>
      <c r="BF444" s="5"/>
      <c r="BG444" s="5"/>
      <c r="BH444" s="5"/>
      <c r="BI444" s="5"/>
      <c r="BO444" s="128"/>
      <c r="BP444" s="128"/>
      <c r="BQ444" s="128"/>
      <c r="BR444" s="128"/>
    </row>
    <row r="445" spans="1:70" s="6" customFormat="1" x14ac:dyDescent="0.25">
      <c r="A445" s="1"/>
      <c r="B445" s="2"/>
      <c r="C445" s="4"/>
      <c r="D445" s="3"/>
      <c r="E445" s="3"/>
      <c r="F445" s="3"/>
      <c r="G445" s="3"/>
      <c r="H445" s="3"/>
      <c r="I445" s="3"/>
      <c r="J445" s="3"/>
      <c r="K445" s="3"/>
      <c r="L445" s="5"/>
      <c r="T445" s="2"/>
      <c r="AU445" s="5"/>
      <c r="BD445" s="5"/>
      <c r="BE445" s="5"/>
      <c r="BF445" s="5"/>
      <c r="BG445" s="5"/>
      <c r="BH445" s="5"/>
      <c r="BI445" s="5"/>
      <c r="BO445" s="128"/>
      <c r="BP445" s="128"/>
      <c r="BQ445" s="128"/>
      <c r="BR445" s="128"/>
    </row>
    <row r="446" spans="1:70" s="6" customFormat="1" x14ac:dyDescent="0.25">
      <c r="A446" s="1"/>
      <c r="B446" s="2"/>
      <c r="C446" s="4"/>
      <c r="D446" s="3"/>
      <c r="E446" s="3"/>
      <c r="F446" s="3"/>
      <c r="G446" s="3"/>
      <c r="H446" s="3"/>
      <c r="I446" s="3"/>
      <c r="J446" s="3"/>
      <c r="K446" s="3"/>
      <c r="L446" s="5"/>
      <c r="T446" s="2"/>
      <c r="AU446" s="5"/>
      <c r="BD446" s="5"/>
      <c r="BE446" s="5"/>
      <c r="BF446" s="5"/>
      <c r="BG446" s="5"/>
      <c r="BH446" s="5"/>
      <c r="BI446" s="5"/>
      <c r="BO446" s="128"/>
      <c r="BP446" s="128"/>
      <c r="BQ446" s="128"/>
      <c r="BR446" s="128"/>
    </row>
    <row r="447" spans="1:70" s="6" customFormat="1" x14ac:dyDescent="0.25">
      <c r="A447" s="1"/>
      <c r="B447" s="2"/>
      <c r="C447" s="4"/>
      <c r="D447" s="3"/>
      <c r="E447" s="3"/>
      <c r="F447" s="3"/>
      <c r="G447" s="3"/>
      <c r="H447" s="3"/>
      <c r="I447" s="3"/>
      <c r="J447" s="3"/>
      <c r="K447" s="3"/>
      <c r="L447" s="5"/>
      <c r="T447" s="2"/>
      <c r="AU447" s="5"/>
      <c r="BD447" s="5"/>
      <c r="BE447" s="5"/>
      <c r="BF447" s="5"/>
      <c r="BG447" s="5"/>
      <c r="BH447" s="5"/>
      <c r="BI447" s="5"/>
      <c r="BO447" s="128"/>
      <c r="BP447" s="128"/>
      <c r="BQ447" s="128"/>
      <c r="BR447" s="128"/>
    </row>
    <row r="448" spans="1:70" s="6" customFormat="1" x14ac:dyDescent="0.25">
      <c r="A448" s="1"/>
      <c r="B448" s="2"/>
      <c r="C448" s="4"/>
      <c r="D448" s="3"/>
      <c r="E448" s="3"/>
      <c r="F448" s="3"/>
      <c r="G448" s="3"/>
      <c r="H448" s="3"/>
      <c r="I448" s="3"/>
      <c r="J448" s="3"/>
      <c r="K448" s="3"/>
      <c r="L448" s="5"/>
      <c r="T448" s="2"/>
      <c r="AU448" s="5"/>
      <c r="BD448" s="5"/>
      <c r="BE448" s="5"/>
      <c r="BF448" s="5"/>
      <c r="BG448" s="5"/>
      <c r="BH448" s="5"/>
      <c r="BI448" s="5"/>
      <c r="BO448" s="128"/>
      <c r="BP448" s="128"/>
      <c r="BQ448" s="128"/>
      <c r="BR448" s="128"/>
    </row>
    <row r="449" spans="1:70" s="6" customFormat="1" x14ac:dyDescent="0.25">
      <c r="A449" s="1"/>
      <c r="B449" s="2"/>
      <c r="C449" s="4"/>
      <c r="D449" s="3"/>
      <c r="E449" s="3"/>
      <c r="F449" s="3"/>
      <c r="G449" s="3"/>
      <c r="H449" s="3"/>
      <c r="I449" s="3"/>
      <c r="J449" s="3"/>
      <c r="K449" s="3"/>
      <c r="L449" s="5"/>
      <c r="T449" s="2"/>
      <c r="AU449" s="5"/>
      <c r="BD449" s="5"/>
      <c r="BE449" s="5"/>
      <c r="BF449" s="5"/>
      <c r="BG449" s="5"/>
      <c r="BH449" s="5"/>
      <c r="BI449" s="5"/>
      <c r="BO449" s="128"/>
      <c r="BP449" s="128"/>
      <c r="BQ449" s="128"/>
      <c r="BR449" s="128"/>
    </row>
    <row r="450" spans="1:70" s="6" customFormat="1" x14ac:dyDescent="0.25">
      <c r="A450" s="1"/>
      <c r="B450" s="2"/>
      <c r="C450" s="4"/>
      <c r="D450" s="3"/>
      <c r="E450" s="3"/>
      <c r="F450" s="3"/>
      <c r="G450" s="3"/>
      <c r="H450" s="3"/>
      <c r="I450" s="3"/>
      <c r="J450" s="3"/>
      <c r="K450" s="3"/>
      <c r="L450" s="5"/>
      <c r="T450" s="2"/>
      <c r="AU450" s="5"/>
      <c r="BD450" s="5"/>
      <c r="BE450" s="5"/>
      <c r="BF450" s="5"/>
      <c r="BG450" s="5"/>
      <c r="BH450" s="5"/>
      <c r="BI450" s="5"/>
      <c r="BO450" s="128"/>
      <c r="BP450" s="128"/>
      <c r="BQ450" s="128"/>
      <c r="BR450" s="128"/>
    </row>
    <row r="451" spans="1:70" s="6" customFormat="1" x14ac:dyDescent="0.25">
      <c r="A451" s="1"/>
      <c r="B451" s="2"/>
      <c r="C451" s="4"/>
      <c r="D451" s="3"/>
      <c r="E451" s="3"/>
      <c r="F451" s="3"/>
      <c r="G451" s="3"/>
      <c r="H451" s="3"/>
      <c r="I451" s="3"/>
      <c r="J451" s="3"/>
      <c r="K451" s="3"/>
      <c r="L451" s="5"/>
      <c r="T451" s="2"/>
      <c r="AU451" s="5"/>
      <c r="BD451" s="5"/>
      <c r="BE451" s="5"/>
      <c r="BF451" s="5"/>
      <c r="BG451" s="5"/>
      <c r="BH451" s="5"/>
      <c r="BI451" s="5"/>
      <c r="BO451" s="128"/>
      <c r="BP451" s="128"/>
      <c r="BQ451" s="128"/>
      <c r="BR451" s="128"/>
    </row>
    <row r="452" spans="1:70" s="6" customFormat="1" x14ac:dyDescent="0.25">
      <c r="A452" s="1"/>
      <c r="B452" s="2"/>
      <c r="C452" s="4"/>
      <c r="D452" s="3"/>
      <c r="E452" s="3"/>
      <c r="F452" s="3"/>
      <c r="G452" s="3"/>
      <c r="H452" s="3"/>
      <c r="I452" s="3"/>
      <c r="J452" s="3"/>
      <c r="K452" s="3"/>
      <c r="L452" s="5"/>
      <c r="T452" s="2"/>
      <c r="AU452" s="5"/>
      <c r="BD452" s="5"/>
      <c r="BE452" s="5"/>
      <c r="BF452" s="5"/>
      <c r="BG452" s="5"/>
      <c r="BH452" s="5"/>
      <c r="BI452" s="5"/>
      <c r="BO452" s="128"/>
      <c r="BP452" s="128"/>
      <c r="BQ452" s="128"/>
      <c r="BR452" s="128"/>
    </row>
    <row r="453" spans="1:70" s="6" customFormat="1" x14ac:dyDescent="0.25">
      <c r="A453" s="1"/>
      <c r="B453" s="2"/>
      <c r="C453" s="4"/>
      <c r="D453" s="3"/>
      <c r="E453" s="3"/>
      <c r="F453" s="3"/>
      <c r="G453" s="3"/>
      <c r="H453" s="3"/>
      <c r="I453" s="3"/>
      <c r="J453" s="3"/>
      <c r="K453" s="3"/>
      <c r="L453" s="5"/>
      <c r="T453" s="2"/>
      <c r="AU453" s="5"/>
      <c r="BD453" s="5"/>
      <c r="BE453" s="5"/>
      <c r="BF453" s="5"/>
      <c r="BG453" s="5"/>
      <c r="BH453" s="5"/>
      <c r="BI453" s="5"/>
      <c r="BO453" s="128"/>
      <c r="BP453" s="128"/>
      <c r="BQ453" s="128"/>
      <c r="BR453" s="128"/>
    </row>
    <row r="454" spans="1:70" s="6" customFormat="1" x14ac:dyDescent="0.25">
      <c r="A454" s="1"/>
      <c r="B454" s="2"/>
      <c r="C454" s="4"/>
      <c r="D454" s="3"/>
      <c r="E454" s="3"/>
      <c r="F454" s="3"/>
      <c r="G454" s="3"/>
      <c r="H454" s="3"/>
      <c r="I454" s="3"/>
      <c r="J454" s="3"/>
      <c r="K454" s="3"/>
      <c r="L454" s="5"/>
      <c r="T454" s="2"/>
      <c r="AU454" s="5"/>
      <c r="BD454" s="5"/>
      <c r="BE454" s="5"/>
      <c r="BF454" s="5"/>
      <c r="BG454" s="5"/>
      <c r="BH454" s="5"/>
      <c r="BI454" s="5"/>
      <c r="BO454" s="128"/>
      <c r="BP454" s="128"/>
      <c r="BQ454" s="128"/>
      <c r="BR454" s="128"/>
    </row>
    <row r="455" spans="1:70" s="6" customFormat="1" x14ac:dyDescent="0.25">
      <c r="A455" s="1"/>
      <c r="B455" s="2"/>
      <c r="C455" s="4"/>
      <c r="D455" s="3"/>
      <c r="E455" s="3"/>
      <c r="F455" s="3"/>
      <c r="G455" s="3"/>
      <c r="H455" s="3"/>
      <c r="I455" s="3"/>
      <c r="J455" s="3"/>
      <c r="K455" s="3"/>
      <c r="L455" s="5"/>
      <c r="T455" s="2"/>
      <c r="AU455" s="5"/>
      <c r="BD455" s="5"/>
      <c r="BE455" s="5"/>
      <c r="BF455" s="5"/>
      <c r="BG455" s="5"/>
      <c r="BH455" s="5"/>
      <c r="BI455" s="5"/>
      <c r="BO455" s="128"/>
      <c r="BP455" s="128"/>
      <c r="BQ455" s="128"/>
      <c r="BR455" s="128"/>
    </row>
    <row r="456" spans="1:70" s="6" customFormat="1" x14ac:dyDescent="0.25">
      <c r="A456" s="1"/>
      <c r="B456" s="2"/>
      <c r="C456" s="4"/>
      <c r="D456" s="3"/>
      <c r="E456" s="3"/>
      <c r="F456" s="3"/>
      <c r="G456" s="3"/>
      <c r="H456" s="3"/>
      <c r="I456" s="3"/>
      <c r="J456" s="3"/>
      <c r="K456" s="3"/>
      <c r="L456" s="5"/>
      <c r="T456" s="2"/>
      <c r="AU456" s="5"/>
      <c r="BD456" s="5"/>
      <c r="BE456" s="5"/>
      <c r="BF456" s="5"/>
      <c r="BG456" s="5"/>
      <c r="BH456" s="5"/>
      <c r="BI456" s="5"/>
      <c r="BO456" s="128"/>
      <c r="BP456" s="128"/>
      <c r="BQ456" s="128"/>
      <c r="BR456" s="128"/>
    </row>
    <row r="457" spans="1:70" s="6" customFormat="1" x14ac:dyDescent="0.25">
      <c r="A457" s="1"/>
      <c r="B457" s="2"/>
      <c r="C457" s="4"/>
      <c r="D457" s="3"/>
      <c r="E457" s="3"/>
      <c r="F457" s="3"/>
      <c r="G457" s="3"/>
      <c r="H457" s="3"/>
      <c r="I457" s="3"/>
      <c r="J457" s="3"/>
      <c r="K457" s="3"/>
      <c r="L457" s="5"/>
      <c r="T457" s="2"/>
      <c r="AU457" s="5"/>
      <c r="BD457" s="5"/>
      <c r="BE457" s="5"/>
      <c r="BF457" s="5"/>
      <c r="BG457" s="5"/>
      <c r="BH457" s="5"/>
      <c r="BI457" s="5"/>
      <c r="BO457" s="128"/>
      <c r="BP457" s="128"/>
      <c r="BQ457" s="128"/>
      <c r="BR457" s="128"/>
    </row>
    <row r="458" spans="1:70" s="6" customFormat="1" x14ac:dyDescent="0.25">
      <c r="A458" s="1"/>
      <c r="B458" s="2"/>
      <c r="C458" s="4"/>
      <c r="D458" s="3"/>
      <c r="E458" s="3"/>
      <c r="F458" s="3"/>
      <c r="G458" s="3"/>
      <c r="H458" s="3"/>
      <c r="I458" s="3"/>
      <c r="J458" s="3"/>
      <c r="K458" s="3"/>
      <c r="L458" s="5"/>
      <c r="T458" s="2"/>
      <c r="AU458" s="5"/>
      <c r="BD458" s="5"/>
      <c r="BE458" s="5"/>
      <c r="BF458" s="5"/>
      <c r="BG458" s="5"/>
      <c r="BH458" s="5"/>
      <c r="BI458" s="5"/>
      <c r="BO458" s="128"/>
      <c r="BP458" s="128"/>
      <c r="BQ458" s="128"/>
      <c r="BR458" s="128"/>
    </row>
    <row r="459" spans="1:70" s="6" customFormat="1" x14ac:dyDescent="0.25">
      <c r="A459" s="1"/>
      <c r="B459" s="2"/>
      <c r="C459" s="4"/>
      <c r="D459" s="3"/>
      <c r="E459" s="3"/>
      <c r="F459" s="3"/>
      <c r="G459" s="3"/>
      <c r="H459" s="3"/>
      <c r="I459" s="3"/>
      <c r="J459" s="3"/>
      <c r="K459" s="3"/>
      <c r="L459" s="5"/>
      <c r="T459" s="2"/>
      <c r="AU459" s="5"/>
      <c r="BD459" s="5"/>
      <c r="BE459" s="5"/>
      <c r="BF459" s="5"/>
      <c r="BG459" s="5"/>
      <c r="BH459" s="5"/>
      <c r="BI459" s="5"/>
      <c r="BO459" s="128"/>
      <c r="BP459" s="128"/>
      <c r="BQ459" s="128"/>
      <c r="BR459" s="128"/>
    </row>
    <row r="460" spans="1:70" s="6" customFormat="1" x14ac:dyDescent="0.25">
      <c r="A460" s="1"/>
      <c r="B460" s="2"/>
      <c r="C460" s="4"/>
      <c r="D460" s="3"/>
      <c r="E460" s="3"/>
      <c r="F460" s="3"/>
      <c r="G460" s="3"/>
      <c r="H460" s="3"/>
      <c r="I460" s="3"/>
      <c r="J460" s="3"/>
      <c r="K460" s="3"/>
      <c r="L460" s="5"/>
      <c r="T460" s="2"/>
      <c r="AU460" s="5"/>
      <c r="BD460" s="5"/>
      <c r="BE460" s="5"/>
      <c r="BF460" s="5"/>
      <c r="BG460" s="5"/>
      <c r="BH460" s="5"/>
      <c r="BI460" s="5"/>
      <c r="BO460" s="128"/>
      <c r="BP460" s="128"/>
      <c r="BQ460" s="128"/>
      <c r="BR460" s="128"/>
    </row>
    <row r="461" spans="1:70" s="6" customFormat="1" x14ac:dyDescent="0.25">
      <c r="A461" s="1"/>
      <c r="B461" s="2"/>
      <c r="C461" s="4"/>
      <c r="D461" s="3"/>
      <c r="E461" s="3"/>
      <c r="F461" s="3"/>
      <c r="G461" s="3"/>
      <c r="H461" s="3"/>
      <c r="I461" s="3"/>
      <c r="J461" s="3"/>
      <c r="K461" s="3"/>
      <c r="L461" s="5"/>
      <c r="T461" s="2"/>
      <c r="AU461" s="5"/>
      <c r="BD461" s="5"/>
      <c r="BE461" s="5"/>
      <c r="BF461" s="5"/>
      <c r="BG461" s="5"/>
      <c r="BH461" s="5"/>
      <c r="BI461" s="5"/>
      <c r="BO461" s="128"/>
      <c r="BP461" s="128"/>
      <c r="BQ461" s="128"/>
      <c r="BR461" s="128"/>
    </row>
    <row r="462" spans="1:70" s="6" customFormat="1" x14ac:dyDescent="0.25">
      <c r="A462" s="1"/>
      <c r="B462" s="2"/>
      <c r="C462" s="4"/>
      <c r="D462" s="3"/>
      <c r="E462" s="3"/>
      <c r="F462" s="3"/>
      <c r="G462" s="3"/>
      <c r="H462" s="3"/>
      <c r="I462" s="3"/>
      <c r="J462" s="3"/>
      <c r="K462" s="3"/>
      <c r="L462" s="5"/>
      <c r="T462" s="2"/>
      <c r="AU462" s="5"/>
      <c r="BD462" s="5"/>
      <c r="BE462" s="5"/>
      <c r="BF462" s="5"/>
      <c r="BG462" s="5"/>
      <c r="BH462" s="5"/>
      <c r="BI462" s="5"/>
      <c r="BO462" s="128"/>
      <c r="BP462" s="128"/>
      <c r="BQ462" s="128"/>
      <c r="BR462" s="128"/>
    </row>
    <row r="463" spans="1:70" s="6" customFormat="1" x14ac:dyDescent="0.25">
      <c r="A463" s="1"/>
      <c r="B463" s="2"/>
      <c r="C463" s="4"/>
      <c r="D463" s="3"/>
      <c r="E463" s="3"/>
      <c r="F463" s="3"/>
      <c r="G463" s="3"/>
      <c r="H463" s="3"/>
      <c r="I463" s="3"/>
      <c r="J463" s="3"/>
      <c r="K463" s="3"/>
      <c r="L463" s="5"/>
      <c r="T463" s="2"/>
      <c r="AU463" s="5"/>
      <c r="BD463" s="5"/>
      <c r="BE463" s="5"/>
      <c r="BF463" s="5"/>
      <c r="BG463" s="5"/>
      <c r="BH463" s="5"/>
      <c r="BI463" s="5"/>
      <c r="BO463" s="128"/>
      <c r="BP463" s="128"/>
      <c r="BQ463" s="128"/>
      <c r="BR463" s="128"/>
    </row>
    <row r="464" spans="1:70" s="6" customFormat="1" x14ac:dyDescent="0.25">
      <c r="A464" s="1"/>
      <c r="B464" s="2"/>
      <c r="C464" s="4"/>
      <c r="D464" s="3"/>
      <c r="E464" s="3"/>
      <c r="F464" s="3"/>
      <c r="G464" s="3"/>
      <c r="H464" s="3"/>
      <c r="I464" s="3"/>
      <c r="J464" s="3"/>
      <c r="K464" s="3"/>
      <c r="L464" s="5"/>
      <c r="T464" s="2"/>
      <c r="AU464" s="5"/>
      <c r="BD464" s="5"/>
      <c r="BE464" s="5"/>
      <c r="BF464" s="5"/>
      <c r="BG464" s="5"/>
      <c r="BH464" s="5"/>
      <c r="BI464" s="5"/>
      <c r="BO464" s="128"/>
      <c r="BP464" s="128"/>
      <c r="BQ464" s="128"/>
      <c r="BR464" s="128"/>
    </row>
    <row r="465" spans="1:70" s="6" customFormat="1" x14ac:dyDescent="0.25">
      <c r="A465" s="1"/>
      <c r="B465" s="2"/>
      <c r="C465" s="4"/>
      <c r="D465" s="3"/>
      <c r="E465" s="3"/>
      <c r="F465" s="3"/>
      <c r="G465" s="3"/>
      <c r="H465" s="3"/>
      <c r="I465" s="3"/>
      <c r="J465" s="3"/>
      <c r="K465" s="3"/>
      <c r="L465" s="5"/>
      <c r="T465" s="2"/>
      <c r="AU465" s="5"/>
      <c r="BD465" s="5"/>
      <c r="BE465" s="5"/>
      <c r="BF465" s="5"/>
      <c r="BG465" s="5"/>
      <c r="BH465" s="5"/>
      <c r="BI465" s="5"/>
      <c r="BO465" s="128"/>
      <c r="BP465" s="128"/>
      <c r="BQ465" s="128"/>
      <c r="BR465" s="128"/>
    </row>
    <row r="466" spans="1:70" s="6" customFormat="1" x14ac:dyDescent="0.25">
      <c r="A466" s="1"/>
      <c r="B466" s="2"/>
      <c r="C466" s="4"/>
      <c r="D466" s="3"/>
      <c r="E466" s="3"/>
      <c r="F466" s="3"/>
      <c r="G466" s="3"/>
      <c r="H466" s="3"/>
      <c r="I466" s="3"/>
      <c r="J466" s="3"/>
      <c r="K466" s="3"/>
      <c r="L466" s="5"/>
      <c r="T466" s="2"/>
      <c r="AU466" s="5"/>
      <c r="BD466" s="5"/>
      <c r="BE466" s="5"/>
      <c r="BF466" s="5"/>
      <c r="BG466" s="5"/>
      <c r="BH466" s="5"/>
      <c r="BI466" s="5"/>
      <c r="BO466" s="128"/>
      <c r="BP466" s="128"/>
      <c r="BQ466" s="128"/>
      <c r="BR466" s="128"/>
    </row>
    <row r="467" spans="1:70" s="6" customFormat="1" x14ac:dyDescent="0.25">
      <c r="A467" s="1"/>
      <c r="B467" s="2"/>
      <c r="C467" s="4"/>
      <c r="D467" s="3"/>
      <c r="E467" s="3"/>
      <c r="F467" s="3"/>
      <c r="G467" s="3"/>
      <c r="H467" s="3"/>
      <c r="I467" s="3"/>
      <c r="J467" s="3"/>
      <c r="K467" s="3"/>
      <c r="L467" s="5"/>
      <c r="T467" s="2"/>
      <c r="AU467" s="5"/>
      <c r="BD467" s="5"/>
      <c r="BE467" s="5"/>
      <c r="BF467" s="5"/>
      <c r="BG467" s="5"/>
      <c r="BH467" s="5"/>
      <c r="BI467" s="5"/>
      <c r="BO467" s="128"/>
      <c r="BP467" s="128"/>
      <c r="BQ467" s="128"/>
      <c r="BR467" s="128"/>
    </row>
    <row r="468" spans="1:70" s="6" customFormat="1" x14ac:dyDescent="0.25">
      <c r="A468" s="1"/>
      <c r="B468" s="2"/>
      <c r="C468" s="4"/>
      <c r="D468" s="3"/>
      <c r="E468" s="3"/>
      <c r="F468" s="3"/>
      <c r="G468" s="3"/>
      <c r="H468" s="3"/>
      <c r="I468" s="3"/>
      <c r="J468" s="3"/>
      <c r="K468" s="3"/>
      <c r="L468" s="5"/>
      <c r="T468" s="2"/>
      <c r="AU468" s="5"/>
      <c r="BD468" s="5"/>
      <c r="BE468" s="5"/>
      <c r="BF468" s="5"/>
      <c r="BG468" s="5"/>
      <c r="BH468" s="5"/>
      <c r="BI468" s="5"/>
      <c r="BO468" s="128"/>
      <c r="BP468" s="128"/>
      <c r="BQ468" s="128"/>
      <c r="BR468" s="128"/>
    </row>
    <row r="469" spans="1:70" s="6" customFormat="1" x14ac:dyDescent="0.25">
      <c r="A469" s="1"/>
      <c r="B469" s="2"/>
      <c r="C469" s="4"/>
      <c r="D469" s="3"/>
      <c r="E469" s="3"/>
      <c r="F469" s="3"/>
      <c r="G469" s="3"/>
      <c r="H469" s="3"/>
      <c r="I469" s="3"/>
      <c r="J469" s="3"/>
      <c r="K469" s="3"/>
      <c r="L469" s="5"/>
      <c r="T469" s="2"/>
      <c r="AU469" s="5"/>
      <c r="BD469" s="5"/>
      <c r="BE469" s="5"/>
      <c r="BF469" s="5"/>
      <c r="BG469" s="5"/>
      <c r="BH469" s="5"/>
      <c r="BI469" s="5"/>
      <c r="BO469" s="128"/>
      <c r="BP469" s="128"/>
      <c r="BQ469" s="128"/>
      <c r="BR469" s="128"/>
    </row>
    <row r="470" spans="1:70" s="6" customFormat="1" x14ac:dyDescent="0.25">
      <c r="A470" s="1"/>
      <c r="B470" s="2"/>
      <c r="C470" s="4"/>
      <c r="D470" s="3"/>
      <c r="E470" s="3"/>
      <c r="F470" s="3"/>
      <c r="G470" s="3"/>
      <c r="H470" s="3"/>
      <c r="I470" s="3"/>
      <c r="J470" s="3"/>
      <c r="K470" s="3"/>
      <c r="L470" s="5"/>
      <c r="T470" s="2"/>
      <c r="AU470" s="5"/>
      <c r="BD470" s="5"/>
      <c r="BE470" s="5"/>
      <c r="BF470" s="5"/>
      <c r="BG470" s="5"/>
      <c r="BH470" s="5"/>
      <c r="BI470" s="5"/>
      <c r="BO470" s="128"/>
      <c r="BP470" s="128"/>
      <c r="BQ470" s="128"/>
      <c r="BR470" s="128"/>
    </row>
    <row r="471" spans="1:70" s="6" customFormat="1" x14ac:dyDescent="0.25">
      <c r="A471" s="1"/>
      <c r="B471" s="2"/>
      <c r="C471" s="4"/>
      <c r="D471" s="3"/>
      <c r="E471" s="3"/>
      <c r="F471" s="3"/>
      <c r="G471" s="3"/>
      <c r="H471" s="3"/>
      <c r="I471" s="3"/>
      <c r="J471" s="3"/>
      <c r="K471" s="3"/>
      <c r="L471" s="5"/>
      <c r="T471" s="2"/>
      <c r="AU471" s="5"/>
      <c r="BD471" s="5"/>
      <c r="BE471" s="5"/>
      <c r="BF471" s="5"/>
      <c r="BG471" s="5"/>
      <c r="BH471" s="5"/>
      <c r="BI471" s="5"/>
      <c r="BO471" s="128"/>
      <c r="BP471" s="128"/>
      <c r="BQ471" s="128"/>
      <c r="BR471" s="128"/>
    </row>
    <row r="472" spans="1:70" s="6" customFormat="1" x14ac:dyDescent="0.25">
      <c r="A472" s="1"/>
      <c r="B472" s="2"/>
      <c r="C472" s="4"/>
      <c r="D472" s="3"/>
      <c r="E472" s="3"/>
      <c r="F472" s="3"/>
      <c r="G472" s="3"/>
      <c r="H472" s="3"/>
      <c r="I472" s="3"/>
      <c r="J472" s="3"/>
      <c r="K472" s="3"/>
      <c r="L472" s="5"/>
      <c r="T472" s="2"/>
      <c r="AU472" s="5"/>
      <c r="BD472" s="5"/>
      <c r="BE472" s="5"/>
      <c r="BF472" s="5"/>
      <c r="BG472" s="5"/>
      <c r="BH472" s="5"/>
      <c r="BI472" s="5"/>
      <c r="BO472" s="128"/>
      <c r="BP472" s="128"/>
      <c r="BQ472" s="128"/>
      <c r="BR472" s="128"/>
    </row>
    <row r="473" spans="1:70" s="6" customFormat="1" x14ac:dyDescent="0.25">
      <c r="A473" s="1"/>
      <c r="B473" s="2"/>
      <c r="C473" s="4"/>
      <c r="D473" s="3"/>
      <c r="E473" s="3"/>
      <c r="F473" s="3"/>
      <c r="G473" s="3"/>
      <c r="H473" s="3"/>
      <c r="I473" s="3"/>
      <c r="J473" s="3"/>
      <c r="K473" s="3"/>
      <c r="L473" s="5"/>
      <c r="T473" s="2"/>
      <c r="AU473" s="5"/>
      <c r="BD473" s="5"/>
      <c r="BE473" s="5"/>
      <c r="BF473" s="5"/>
      <c r="BG473" s="5"/>
      <c r="BH473" s="5"/>
      <c r="BI473" s="5"/>
      <c r="BO473" s="128"/>
      <c r="BP473" s="128"/>
      <c r="BQ473" s="128"/>
      <c r="BR473" s="128"/>
    </row>
    <row r="474" spans="1:70" s="6" customFormat="1" x14ac:dyDescent="0.25">
      <c r="A474" s="1"/>
      <c r="B474" s="2"/>
      <c r="C474" s="4"/>
      <c r="D474" s="3"/>
      <c r="E474" s="3"/>
      <c r="F474" s="3"/>
      <c r="G474" s="3"/>
      <c r="H474" s="3"/>
      <c r="I474" s="3"/>
      <c r="J474" s="3"/>
      <c r="K474" s="3"/>
      <c r="L474" s="5"/>
      <c r="T474" s="2"/>
      <c r="AU474" s="5"/>
      <c r="BD474" s="5"/>
      <c r="BE474" s="5"/>
      <c r="BF474" s="5"/>
      <c r="BG474" s="5"/>
      <c r="BH474" s="5"/>
      <c r="BI474" s="5"/>
      <c r="BO474" s="128"/>
      <c r="BP474" s="128"/>
      <c r="BQ474" s="128"/>
      <c r="BR474" s="128"/>
    </row>
    <row r="475" spans="1:70" s="6" customFormat="1" x14ac:dyDescent="0.25">
      <c r="A475" s="1"/>
      <c r="B475" s="2"/>
      <c r="C475" s="4"/>
      <c r="D475" s="3"/>
      <c r="E475" s="3"/>
      <c r="F475" s="3"/>
      <c r="G475" s="3"/>
      <c r="H475" s="3"/>
      <c r="I475" s="3"/>
      <c r="J475" s="3"/>
      <c r="K475" s="3"/>
      <c r="L475" s="5"/>
      <c r="T475" s="2"/>
      <c r="AU475" s="5"/>
      <c r="BD475" s="5"/>
      <c r="BE475" s="5"/>
      <c r="BF475" s="5"/>
      <c r="BG475" s="5"/>
      <c r="BH475" s="5"/>
      <c r="BI475" s="5"/>
      <c r="BO475" s="128"/>
      <c r="BP475" s="128"/>
      <c r="BQ475" s="128"/>
      <c r="BR475" s="128"/>
    </row>
    <row r="476" spans="1:70" s="6" customFormat="1" x14ac:dyDescent="0.25">
      <c r="A476" s="1"/>
      <c r="B476" s="2"/>
      <c r="C476" s="4"/>
      <c r="D476" s="3"/>
      <c r="E476" s="3"/>
      <c r="F476" s="3"/>
      <c r="G476" s="3"/>
      <c r="H476" s="3"/>
      <c r="I476" s="3"/>
      <c r="J476" s="3"/>
      <c r="K476" s="3"/>
      <c r="L476" s="5"/>
      <c r="T476" s="2"/>
      <c r="AU476" s="5"/>
      <c r="BD476" s="5"/>
      <c r="BE476" s="5"/>
      <c r="BF476" s="5"/>
      <c r="BG476" s="5"/>
      <c r="BH476" s="5"/>
      <c r="BI476" s="5"/>
      <c r="BO476" s="128"/>
      <c r="BP476" s="128"/>
      <c r="BQ476" s="128"/>
      <c r="BR476" s="128"/>
    </row>
    <row r="477" spans="1:70" s="6" customFormat="1" x14ac:dyDescent="0.25">
      <c r="A477" s="1"/>
      <c r="B477" s="2"/>
      <c r="C477" s="4"/>
      <c r="D477" s="3"/>
      <c r="E477" s="3"/>
      <c r="F477" s="3"/>
      <c r="G477" s="3"/>
      <c r="H477" s="3"/>
      <c r="I477" s="3"/>
      <c r="J477" s="3"/>
      <c r="K477" s="3"/>
      <c r="L477" s="5"/>
      <c r="T477" s="2"/>
      <c r="AU477" s="5"/>
      <c r="BD477" s="5"/>
      <c r="BE477" s="5"/>
      <c r="BF477" s="5"/>
      <c r="BG477" s="5"/>
      <c r="BH477" s="5"/>
      <c r="BI477" s="5"/>
      <c r="BO477" s="128"/>
      <c r="BP477" s="128"/>
      <c r="BQ477" s="128"/>
      <c r="BR477" s="128"/>
    </row>
    <row r="478" spans="1:70" s="6" customFormat="1" x14ac:dyDescent="0.25">
      <c r="A478" s="1"/>
      <c r="B478" s="2"/>
      <c r="C478" s="4"/>
      <c r="D478" s="3"/>
      <c r="E478" s="3"/>
      <c r="F478" s="3"/>
      <c r="G478" s="3"/>
      <c r="H478" s="3"/>
      <c r="I478" s="3"/>
      <c r="J478" s="3"/>
      <c r="K478" s="3"/>
      <c r="L478" s="5"/>
      <c r="T478" s="2"/>
      <c r="AU478" s="5"/>
      <c r="BD478" s="5"/>
      <c r="BE478" s="5"/>
      <c r="BF478" s="5"/>
      <c r="BG478" s="5"/>
      <c r="BH478" s="5"/>
      <c r="BI478" s="5"/>
      <c r="BO478" s="128"/>
      <c r="BP478" s="128"/>
      <c r="BQ478" s="128"/>
      <c r="BR478" s="128"/>
    </row>
    <row r="479" spans="1:70" s="6" customFormat="1" x14ac:dyDescent="0.25">
      <c r="A479" s="1"/>
      <c r="B479" s="2"/>
      <c r="C479" s="4"/>
      <c r="D479" s="3"/>
      <c r="E479" s="3"/>
      <c r="F479" s="3"/>
      <c r="G479" s="3"/>
      <c r="H479" s="3"/>
      <c r="I479" s="3"/>
      <c r="J479" s="3"/>
      <c r="K479" s="3"/>
      <c r="L479" s="5"/>
      <c r="T479" s="2"/>
      <c r="AU479" s="5"/>
      <c r="BD479" s="5"/>
      <c r="BE479" s="5"/>
      <c r="BF479" s="5"/>
      <c r="BG479" s="5"/>
      <c r="BH479" s="5"/>
      <c r="BI479" s="5"/>
      <c r="BO479" s="128"/>
      <c r="BP479" s="128"/>
      <c r="BQ479" s="128"/>
      <c r="BR479" s="128"/>
    </row>
    <row r="480" spans="1:70" s="6" customFormat="1" x14ac:dyDescent="0.25">
      <c r="A480" s="1"/>
      <c r="B480" s="2"/>
      <c r="C480" s="4"/>
      <c r="D480" s="3"/>
      <c r="E480" s="3"/>
      <c r="F480" s="3"/>
      <c r="G480" s="3"/>
      <c r="H480" s="3"/>
      <c r="I480" s="3"/>
      <c r="J480" s="3"/>
      <c r="K480" s="3"/>
      <c r="L480" s="5"/>
      <c r="T480" s="2"/>
      <c r="AU480" s="5"/>
      <c r="BD480" s="5"/>
      <c r="BE480" s="5"/>
      <c r="BF480" s="5"/>
      <c r="BG480" s="5"/>
      <c r="BH480" s="5"/>
      <c r="BI480" s="5"/>
      <c r="BO480" s="128"/>
      <c r="BP480" s="128"/>
      <c r="BQ480" s="128"/>
      <c r="BR480" s="128"/>
    </row>
    <row r="481" spans="1:70" s="6" customFormat="1" x14ac:dyDescent="0.25">
      <c r="A481" s="1"/>
      <c r="B481" s="2"/>
      <c r="C481" s="4"/>
      <c r="D481" s="3"/>
      <c r="E481" s="3"/>
      <c r="F481" s="3"/>
      <c r="G481" s="3"/>
      <c r="H481" s="3"/>
      <c r="I481" s="3"/>
      <c r="J481" s="3"/>
      <c r="K481" s="3"/>
      <c r="L481" s="5"/>
      <c r="T481" s="2"/>
      <c r="AU481" s="5"/>
      <c r="BD481" s="5"/>
      <c r="BE481" s="5"/>
      <c r="BF481" s="5"/>
      <c r="BG481" s="5"/>
      <c r="BH481" s="5"/>
      <c r="BI481" s="5"/>
      <c r="BO481" s="128"/>
      <c r="BP481" s="128"/>
      <c r="BQ481" s="128"/>
      <c r="BR481" s="128"/>
    </row>
    <row r="482" spans="1:70" s="6" customFormat="1" x14ac:dyDescent="0.25">
      <c r="A482" s="1"/>
      <c r="B482" s="2"/>
      <c r="C482" s="4"/>
      <c r="D482" s="3"/>
      <c r="E482" s="3"/>
      <c r="F482" s="3"/>
      <c r="G482" s="3"/>
      <c r="H482" s="3"/>
      <c r="I482" s="3"/>
      <c r="J482" s="3"/>
      <c r="K482" s="3"/>
      <c r="L482" s="5"/>
      <c r="T482" s="2"/>
      <c r="AU482" s="5"/>
      <c r="BD482" s="5"/>
      <c r="BE482" s="5"/>
      <c r="BF482" s="5"/>
      <c r="BG482" s="5"/>
      <c r="BH482" s="5"/>
      <c r="BI482" s="5"/>
      <c r="BO482" s="128"/>
      <c r="BP482" s="128"/>
      <c r="BQ482" s="128"/>
      <c r="BR482" s="128"/>
    </row>
    <row r="483" spans="1:70" s="6" customFormat="1" x14ac:dyDescent="0.25">
      <c r="A483" s="1"/>
      <c r="B483" s="2"/>
      <c r="C483" s="4"/>
      <c r="D483" s="3"/>
      <c r="E483" s="3"/>
      <c r="F483" s="3"/>
      <c r="G483" s="3"/>
      <c r="H483" s="3"/>
      <c r="I483" s="3"/>
      <c r="J483" s="3"/>
      <c r="K483" s="3"/>
      <c r="L483" s="5"/>
      <c r="T483" s="2"/>
      <c r="AU483" s="5"/>
      <c r="BD483" s="5"/>
      <c r="BE483" s="5"/>
      <c r="BF483" s="5"/>
      <c r="BG483" s="5"/>
      <c r="BH483" s="5"/>
      <c r="BI483" s="5"/>
      <c r="BO483" s="128"/>
      <c r="BP483" s="128"/>
      <c r="BQ483" s="128"/>
      <c r="BR483" s="128"/>
    </row>
    <row r="484" spans="1:70" s="6" customFormat="1" x14ac:dyDescent="0.25">
      <c r="A484" s="1"/>
      <c r="B484" s="2"/>
      <c r="C484" s="4"/>
      <c r="D484" s="3"/>
      <c r="E484" s="3"/>
      <c r="F484" s="3"/>
      <c r="G484" s="3"/>
      <c r="H484" s="3"/>
      <c r="I484" s="3"/>
      <c r="J484" s="3"/>
      <c r="K484" s="3"/>
      <c r="L484" s="5"/>
      <c r="T484" s="2"/>
      <c r="AU484" s="5"/>
      <c r="BD484" s="5"/>
      <c r="BE484" s="5"/>
      <c r="BF484" s="5"/>
      <c r="BG484" s="5"/>
      <c r="BH484" s="5"/>
      <c r="BI484" s="5"/>
      <c r="BO484" s="128"/>
      <c r="BP484" s="128"/>
      <c r="BQ484" s="128"/>
      <c r="BR484" s="128"/>
    </row>
    <row r="485" spans="1:70" s="6" customFormat="1" x14ac:dyDescent="0.25">
      <c r="A485" s="1"/>
      <c r="B485" s="2"/>
      <c r="C485" s="4"/>
      <c r="D485" s="3"/>
      <c r="E485" s="3"/>
      <c r="F485" s="3"/>
      <c r="G485" s="3"/>
      <c r="H485" s="3"/>
      <c r="I485" s="3"/>
      <c r="J485" s="3"/>
      <c r="K485" s="3"/>
      <c r="L485" s="5"/>
      <c r="T485" s="2"/>
      <c r="AU485" s="5"/>
      <c r="BD485" s="5"/>
      <c r="BE485" s="5"/>
      <c r="BF485" s="5"/>
      <c r="BG485" s="5"/>
      <c r="BH485" s="5"/>
      <c r="BI485" s="5"/>
      <c r="BO485" s="128"/>
      <c r="BP485" s="128"/>
      <c r="BQ485" s="128"/>
      <c r="BR485" s="128"/>
    </row>
    <row r="486" spans="1:70" s="6" customFormat="1" x14ac:dyDescent="0.25">
      <c r="A486" s="1"/>
      <c r="B486" s="2"/>
      <c r="C486" s="4"/>
      <c r="D486" s="3"/>
      <c r="E486" s="3"/>
      <c r="F486" s="3"/>
      <c r="G486" s="3"/>
      <c r="H486" s="3"/>
      <c r="I486" s="3"/>
      <c r="J486" s="3"/>
      <c r="K486" s="3"/>
      <c r="L486" s="5"/>
      <c r="T486" s="2"/>
      <c r="AU486" s="5"/>
      <c r="BD486" s="5"/>
      <c r="BE486" s="5"/>
      <c r="BF486" s="5"/>
      <c r="BG486" s="5"/>
      <c r="BH486" s="5"/>
      <c r="BI486" s="5"/>
      <c r="BO486" s="128"/>
      <c r="BP486" s="128"/>
      <c r="BQ486" s="128"/>
      <c r="BR486" s="128"/>
    </row>
    <row r="487" spans="1:70" s="6" customFormat="1" x14ac:dyDescent="0.25">
      <c r="A487" s="1"/>
      <c r="B487" s="2"/>
      <c r="C487" s="4"/>
      <c r="D487" s="3"/>
      <c r="E487" s="3"/>
      <c r="F487" s="3"/>
      <c r="G487" s="3"/>
      <c r="H487" s="3"/>
      <c r="I487" s="3"/>
      <c r="J487" s="3"/>
      <c r="K487" s="3"/>
      <c r="L487" s="5"/>
      <c r="T487" s="2"/>
      <c r="AU487" s="5"/>
      <c r="BD487" s="5"/>
      <c r="BE487" s="5"/>
      <c r="BF487" s="5"/>
      <c r="BG487" s="5"/>
      <c r="BH487" s="5"/>
      <c r="BI487" s="5"/>
      <c r="BO487" s="128"/>
      <c r="BP487" s="128"/>
      <c r="BQ487" s="128"/>
      <c r="BR487" s="128"/>
    </row>
    <row r="488" spans="1:70" s="6" customFormat="1" x14ac:dyDescent="0.25">
      <c r="A488" s="1"/>
      <c r="B488" s="2"/>
      <c r="C488" s="4"/>
      <c r="D488" s="3"/>
      <c r="E488" s="3"/>
      <c r="F488" s="3"/>
      <c r="G488" s="3"/>
      <c r="H488" s="3"/>
      <c r="I488" s="3"/>
      <c r="J488" s="3"/>
      <c r="K488" s="3"/>
      <c r="L488" s="5"/>
      <c r="T488" s="2"/>
      <c r="AU488" s="5"/>
      <c r="BD488" s="5"/>
      <c r="BE488" s="5"/>
      <c r="BF488" s="5"/>
      <c r="BG488" s="5"/>
      <c r="BH488" s="5"/>
      <c r="BI488" s="5"/>
      <c r="BO488" s="128"/>
      <c r="BP488" s="128"/>
      <c r="BQ488" s="128"/>
      <c r="BR488" s="128"/>
    </row>
    <row r="489" spans="1:70" s="6" customFormat="1" x14ac:dyDescent="0.25">
      <c r="A489" s="1"/>
      <c r="B489" s="2"/>
      <c r="C489" s="4"/>
      <c r="D489" s="3"/>
      <c r="E489" s="3"/>
      <c r="F489" s="3"/>
      <c r="G489" s="3"/>
      <c r="H489" s="3"/>
      <c r="I489" s="3"/>
      <c r="J489" s="3"/>
      <c r="K489" s="3"/>
      <c r="L489" s="5"/>
      <c r="T489" s="2"/>
      <c r="AU489" s="5"/>
      <c r="BD489" s="5"/>
      <c r="BE489" s="5"/>
      <c r="BF489" s="5"/>
      <c r="BG489" s="5"/>
      <c r="BH489" s="5"/>
      <c r="BI489" s="5"/>
      <c r="BO489" s="128"/>
      <c r="BP489" s="128"/>
      <c r="BQ489" s="128"/>
      <c r="BR489" s="128"/>
    </row>
    <row r="490" spans="1:70" s="6" customFormat="1" x14ac:dyDescent="0.25">
      <c r="A490" s="1"/>
      <c r="B490" s="2"/>
      <c r="C490" s="4"/>
      <c r="D490" s="3"/>
      <c r="E490" s="3"/>
      <c r="F490" s="3"/>
      <c r="G490" s="3"/>
      <c r="H490" s="3"/>
      <c r="I490" s="3"/>
      <c r="J490" s="3"/>
      <c r="K490" s="3"/>
      <c r="L490" s="5"/>
      <c r="T490" s="2"/>
      <c r="AU490" s="5"/>
      <c r="BD490" s="5"/>
      <c r="BE490" s="5"/>
      <c r="BF490" s="5"/>
      <c r="BG490" s="5"/>
      <c r="BH490" s="5"/>
      <c r="BI490" s="5"/>
      <c r="BO490" s="128"/>
      <c r="BP490" s="128"/>
      <c r="BQ490" s="128"/>
      <c r="BR490" s="128"/>
    </row>
    <row r="491" spans="1:70" s="6" customFormat="1" x14ac:dyDescent="0.25">
      <c r="A491" s="1"/>
      <c r="B491" s="2"/>
      <c r="C491" s="4"/>
      <c r="D491" s="3"/>
      <c r="E491" s="3"/>
      <c r="F491" s="3"/>
      <c r="G491" s="3"/>
      <c r="H491" s="3"/>
      <c r="I491" s="3"/>
      <c r="J491" s="3"/>
      <c r="K491" s="3"/>
      <c r="L491" s="5"/>
      <c r="T491" s="2"/>
      <c r="AU491" s="5"/>
      <c r="BD491" s="5"/>
      <c r="BE491" s="5"/>
      <c r="BF491" s="5"/>
      <c r="BG491" s="5"/>
      <c r="BH491" s="5"/>
      <c r="BI491" s="5"/>
      <c r="BO491" s="128"/>
      <c r="BP491" s="128"/>
      <c r="BQ491" s="128"/>
      <c r="BR491" s="128"/>
    </row>
    <row r="492" spans="1:70" s="6" customFormat="1" x14ac:dyDescent="0.25">
      <c r="A492" s="1"/>
      <c r="B492" s="2"/>
      <c r="C492" s="4"/>
      <c r="D492" s="3"/>
      <c r="E492" s="3"/>
      <c r="F492" s="3"/>
      <c r="G492" s="3"/>
      <c r="H492" s="3"/>
      <c r="I492" s="3"/>
      <c r="J492" s="3"/>
      <c r="K492" s="3"/>
      <c r="L492" s="5"/>
      <c r="T492" s="2"/>
      <c r="AU492" s="5"/>
      <c r="BD492" s="5"/>
      <c r="BE492" s="5"/>
      <c r="BF492" s="5"/>
      <c r="BG492" s="5"/>
      <c r="BH492" s="5"/>
      <c r="BI492" s="5"/>
      <c r="BO492" s="128"/>
      <c r="BP492" s="128"/>
      <c r="BQ492" s="128"/>
      <c r="BR492" s="128"/>
    </row>
    <row r="493" spans="1:70" s="6" customFormat="1" x14ac:dyDescent="0.25">
      <c r="A493" s="1"/>
      <c r="B493" s="2"/>
      <c r="C493" s="4"/>
      <c r="D493" s="3"/>
      <c r="E493" s="3"/>
      <c r="F493" s="3"/>
      <c r="G493" s="3"/>
      <c r="H493" s="3"/>
      <c r="I493" s="3"/>
      <c r="J493" s="3"/>
      <c r="K493" s="3"/>
      <c r="L493" s="5"/>
      <c r="T493" s="2"/>
      <c r="AU493" s="5"/>
      <c r="BD493" s="5"/>
      <c r="BE493" s="5"/>
      <c r="BF493" s="5"/>
      <c r="BG493" s="5"/>
      <c r="BH493" s="5"/>
      <c r="BI493" s="5"/>
      <c r="BO493" s="128"/>
      <c r="BP493" s="128"/>
      <c r="BQ493" s="128"/>
      <c r="BR493" s="128"/>
    </row>
    <row r="494" spans="1:70" s="6" customFormat="1" x14ac:dyDescent="0.25">
      <c r="A494" s="1"/>
      <c r="B494" s="2"/>
      <c r="C494" s="4"/>
      <c r="D494" s="3"/>
      <c r="E494" s="3"/>
      <c r="F494" s="3"/>
      <c r="G494" s="3"/>
      <c r="H494" s="3"/>
      <c r="I494" s="3"/>
      <c r="J494" s="3"/>
      <c r="K494" s="3"/>
      <c r="L494" s="5"/>
      <c r="T494" s="2"/>
      <c r="AU494" s="5"/>
      <c r="BD494" s="5"/>
      <c r="BE494" s="5"/>
      <c r="BF494" s="5"/>
      <c r="BG494" s="5"/>
      <c r="BH494" s="5"/>
      <c r="BI494" s="5"/>
      <c r="BO494" s="128"/>
      <c r="BP494" s="128"/>
      <c r="BQ494" s="128"/>
      <c r="BR494" s="128"/>
    </row>
    <row r="495" spans="1:70" s="6" customFormat="1" x14ac:dyDescent="0.25">
      <c r="A495" s="1"/>
      <c r="B495" s="2"/>
      <c r="C495" s="4"/>
      <c r="D495" s="3"/>
      <c r="E495" s="3"/>
      <c r="F495" s="3"/>
      <c r="G495" s="3"/>
      <c r="H495" s="3"/>
      <c r="I495" s="3"/>
      <c r="J495" s="3"/>
      <c r="K495" s="3"/>
      <c r="L495" s="5"/>
      <c r="T495" s="2"/>
      <c r="AU495" s="5"/>
      <c r="BD495" s="5"/>
      <c r="BE495" s="5"/>
      <c r="BF495" s="5"/>
      <c r="BG495" s="5"/>
      <c r="BH495" s="5"/>
      <c r="BI495" s="5"/>
      <c r="BO495" s="128"/>
      <c r="BP495" s="128"/>
      <c r="BQ495" s="128"/>
      <c r="BR495" s="128"/>
    </row>
    <row r="496" spans="1:70" s="6" customFormat="1" x14ac:dyDescent="0.25">
      <c r="A496" s="1"/>
      <c r="B496" s="2"/>
      <c r="C496" s="4"/>
      <c r="D496" s="3"/>
      <c r="E496" s="3"/>
      <c r="F496" s="3"/>
      <c r="G496" s="3"/>
      <c r="H496" s="3"/>
      <c r="I496" s="3"/>
      <c r="J496" s="3"/>
      <c r="K496" s="3"/>
      <c r="L496" s="5"/>
      <c r="T496" s="2"/>
      <c r="AU496" s="5"/>
      <c r="BD496" s="5"/>
      <c r="BE496" s="5"/>
      <c r="BF496" s="5"/>
      <c r="BG496" s="5"/>
      <c r="BH496" s="5"/>
      <c r="BI496" s="5"/>
      <c r="BO496" s="128"/>
      <c r="BP496" s="128"/>
      <c r="BQ496" s="128"/>
      <c r="BR496" s="128"/>
    </row>
    <row r="497" spans="1:70" s="6" customFormat="1" x14ac:dyDescent="0.25">
      <c r="A497" s="1"/>
      <c r="B497" s="2"/>
      <c r="C497" s="4"/>
      <c r="D497" s="3"/>
      <c r="E497" s="3"/>
      <c r="F497" s="3"/>
      <c r="G497" s="3"/>
      <c r="H497" s="3"/>
      <c r="I497" s="3"/>
      <c r="J497" s="3"/>
      <c r="K497" s="3"/>
      <c r="L497" s="5"/>
      <c r="T497" s="2"/>
      <c r="AU497" s="5"/>
      <c r="BD497" s="5"/>
      <c r="BE497" s="5"/>
      <c r="BF497" s="5"/>
      <c r="BG497" s="5"/>
      <c r="BH497" s="5"/>
      <c r="BI497" s="5"/>
      <c r="BO497" s="128"/>
      <c r="BP497" s="128"/>
      <c r="BQ497" s="128"/>
      <c r="BR497" s="128"/>
    </row>
    <row r="498" spans="1:70" s="6" customFormat="1" x14ac:dyDescent="0.25">
      <c r="A498" s="1"/>
      <c r="B498" s="2"/>
      <c r="C498" s="4"/>
      <c r="D498" s="3"/>
      <c r="E498" s="3"/>
      <c r="F498" s="3"/>
      <c r="G498" s="3"/>
      <c r="H498" s="3"/>
      <c r="I498" s="3"/>
      <c r="J498" s="3"/>
      <c r="K498" s="3"/>
      <c r="L498" s="5"/>
      <c r="T498" s="2"/>
      <c r="AU498" s="5"/>
      <c r="BD498" s="5"/>
      <c r="BE498" s="5"/>
      <c r="BF498" s="5"/>
      <c r="BG498" s="5"/>
      <c r="BH498" s="5"/>
      <c r="BI498" s="5"/>
      <c r="BO498" s="128"/>
      <c r="BP498" s="128"/>
      <c r="BQ498" s="128"/>
      <c r="BR498" s="128"/>
    </row>
    <row r="499" spans="1:70" s="6" customFormat="1" x14ac:dyDescent="0.25">
      <c r="A499" s="1"/>
      <c r="B499" s="2"/>
      <c r="C499" s="4"/>
      <c r="D499" s="3"/>
      <c r="E499" s="3"/>
      <c r="F499" s="3"/>
      <c r="G499" s="3"/>
      <c r="H499" s="3"/>
      <c r="I499" s="3"/>
      <c r="J499" s="3"/>
      <c r="K499" s="3"/>
      <c r="L499" s="5"/>
      <c r="T499" s="2"/>
      <c r="AU499" s="5"/>
      <c r="BD499" s="5"/>
      <c r="BE499" s="5"/>
      <c r="BF499" s="5"/>
      <c r="BG499" s="5"/>
      <c r="BH499" s="5"/>
      <c r="BI499" s="5"/>
      <c r="BO499" s="128"/>
      <c r="BP499" s="128"/>
      <c r="BQ499" s="128"/>
      <c r="BR499" s="128"/>
    </row>
    <row r="500" spans="1:70" s="6" customFormat="1" x14ac:dyDescent="0.25">
      <c r="A500" s="1"/>
      <c r="B500" s="2"/>
      <c r="C500" s="4"/>
      <c r="D500" s="3"/>
      <c r="E500" s="3"/>
      <c r="F500" s="3"/>
      <c r="G500" s="3"/>
      <c r="H500" s="3"/>
      <c r="I500" s="3"/>
      <c r="J500" s="3"/>
      <c r="K500" s="3"/>
      <c r="L500" s="5"/>
      <c r="T500" s="2"/>
      <c r="AU500" s="5"/>
      <c r="BD500" s="5"/>
      <c r="BE500" s="5"/>
      <c r="BF500" s="5"/>
      <c r="BG500" s="5"/>
      <c r="BH500" s="5"/>
      <c r="BI500" s="5"/>
      <c r="BO500" s="128"/>
      <c r="BP500" s="128"/>
      <c r="BQ500" s="128"/>
      <c r="BR500" s="128"/>
    </row>
    <row r="501" spans="1:70" s="6" customFormat="1" x14ac:dyDescent="0.25">
      <c r="A501" s="1"/>
      <c r="B501" s="2"/>
      <c r="C501" s="4"/>
      <c r="D501" s="3"/>
      <c r="E501" s="3"/>
      <c r="F501" s="3"/>
      <c r="G501" s="3"/>
      <c r="H501" s="3"/>
      <c r="I501" s="3"/>
      <c r="J501" s="3"/>
      <c r="K501" s="3"/>
      <c r="L501" s="5"/>
      <c r="T501" s="2"/>
      <c r="AU501" s="5"/>
      <c r="BD501" s="5"/>
      <c r="BE501" s="5"/>
      <c r="BF501" s="5"/>
      <c r="BG501" s="5"/>
      <c r="BH501" s="5"/>
      <c r="BI501" s="5"/>
      <c r="BO501" s="128"/>
      <c r="BP501" s="128"/>
      <c r="BQ501" s="128"/>
      <c r="BR501" s="128"/>
    </row>
    <row r="502" spans="1:70" s="6" customFormat="1" x14ac:dyDescent="0.25">
      <c r="A502" s="1"/>
      <c r="B502" s="2"/>
      <c r="C502" s="4"/>
      <c r="D502" s="3"/>
      <c r="E502" s="3"/>
      <c r="F502" s="3"/>
      <c r="G502" s="3"/>
      <c r="H502" s="3"/>
      <c r="I502" s="3"/>
      <c r="J502" s="3"/>
      <c r="K502" s="3"/>
      <c r="L502" s="5"/>
      <c r="T502" s="2"/>
      <c r="AU502" s="5"/>
      <c r="BD502" s="5"/>
      <c r="BE502" s="5"/>
      <c r="BF502" s="5"/>
      <c r="BG502" s="5"/>
      <c r="BH502" s="5"/>
      <c r="BI502" s="5"/>
      <c r="BO502" s="128"/>
      <c r="BP502" s="128"/>
      <c r="BQ502" s="128"/>
      <c r="BR502" s="128"/>
    </row>
    <row r="503" spans="1:70" s="6" customFormat="1" x14ac:dyDescent="0.25">
      <c r="A503" s="1"/>
      <c r="B503" s="2"/>
      <c r="C503" s="4"/>
      <c r="D503" s="3"/>
      <c r="E503" s="3"/>
      <c r="F503" s="3"/>
      <c r="G503" s="3"/>
      <c r="H503" s="3"/>
      <c r="I503" s="3"/>
      <c r="J503" s="3"/>
      <c r="K503" s="3"/>
      <c r="L503" s="5"/>
      <c r="T503" s="2"/>
      <c r="AU503" s="5"/>
      <c r="BD503" s="5"/>
      <c r="BE503" s="5"/>
      <c r="BF503" s="5"/>
      <c r="BG503" s="5"/>
      <c r="BH503" s="5"/>
      <c r="BI503" s="5"/>
      <c r="BO503" s="128"/>
      <c r="BP503" s="128"/>
      <c r="BQ503" s="128"/>
      <c r="BR503" s="128"/>
    </row>
    <row r="504" spans="1:70" s="6" customFormat="1" x14ac:dyDescent="0.25">
      <c r="A504" s="1"/>
      <c r="B504" s="2"/>
      <c r="C504" s="4"/>
      <c r="D504" s="3"/>
      <c r="E504" s="3"/>
      <c r="F504" s="3"/>
      <c r="G504" s="3"/>
      <c r="H504" s="3"/>
      <c r="I504" s="3"/>
      <c r="J504" s="3"/>
      <c r="K504" s="3"/>
      <c r="L504" s="5"/>
      <c r="T504" s="2"/>
      <c r="AU504" s="5"/>
      <c r="BD504" s="5"/>
      <c r="BE504" s="5"/>
      <c r="BF504" s="5"/>
      <c r="BG504" s="5"/>
      <c r="BH504" s="5"/>
      <c r="BI504" s="5"/>
      <c r="BO504" s="128"/>
      <c r="BP504" s="128"/>
      <c r="BQ504" s="128"/>
      <c r="BR504" s="128"/>
    </row>
    <row r="505" spans="1:70" s="6" customFormat="1" x14ac:dyDescent="0.25">
      <c r="A505" s="1"/>
      <c r="B505" s="2"/>
      <c r="C505" s="4"/>
      <c r="D505" s="3"/>
      <c r="E505" s="3"/>
      <c r="F505" s="3"/>
      <c r="G505" s="3"/>
      <c r="H505" s="3"/>
      <c r="I505" s="3"/>
      <c r="J505" s="3"/>
      <c r="K505" s="3"/>
      <c r="L505" s="5"/>
      <c r="T505" s="2"/>
      <c r="AU505" s="5"/>
      <c r="BD505" s="5"/>
      <c r="BE505" s="5"/>
      <c r="BF505" s="5"/>
      <c r="BG505" s="5"/>
      <c r="BH505" s="5"/>
      <c r="BI505" s="5"/>
      <c r="BO505" s="128"/>
      <c r="BP505" s="128"/>
      <c r="BQ505" s="128"/>
      <c r="BR505" s="128"/>
    </row>
    <row r="506" spans="1:70" s="6" customFormat="1" x14ac:dyDescent="0.25">
      <c r="A506" s="1"/>
      <c r="B506" s="2"/>
      <c r="C506" s="4"/>
      <c r="D506" s="3"/>
      <c r="E506" s="3"/>
      <c r="F506" s="3"/>
      <c r="G506" s="3"/>
      <c r="H506" s="3"/>
      <c r="I506" s="3"/>
      <c r="J506" s="3"/>
      <c r="K506" s="3"/>
      <c r="L506" s="5"/>
      <c r="T506" s="2"/>
      <c r="AU506" s="5"/>
      <c r="BD506" s="5"/>
      <c r="BE506" s="5"/>
      <c r="BF506" s="5"/>
      <c r="BG506" s="5"/>
      <c r="BH506" s="5"/>
      <c r="BI506" s="5"/>
      <c r="BO506" s="128"/>
      <c r="BP506" s="128"/>
      <c r="BQ506" s="128"/>
      <c r="BR506" s="128"/>
    </row>
    <row r="507" spans="1:70" s="6" customFormat="1" x14ac:dyDescent="0.25">
      <c r="A507" s="1"/>
      <c r="B507" s="2"/>
      <c r="C507" s="4"/>
      <c r="D507" s="3"/>
      <c r="E507" s="3"/>
      <c r="F507" s="3"/>
      <c r="G507" s="3"/>
      <c r="H507" s="3"/>
      <c r="I507" s="3"/>
      <c r="J507" s="3"/>
      <c r="K507" s="3"/>
      <c r="L507" s="5"/>
      <c r="T507" s="2"/>
      <c r="AU507" s="5"/>
      <c r="BD507" s="5"/>
      <c r="BE507" s="5"/>
      <c r="BF507" s="5"/>
      <c r="BG507" s="5"/>
      <c r="BH507" s="5"/>
      <c r="BI507" s="5"/>
      <c r="BO507" s="128"/>
      <c r="BP507" s="128"/>
      <c r="BQ507" s="128"/>
      <c r="BR507" s="128"/>
    </row>
    <row r="508" spans="1:70" s="6" customFormat="1" x14ac:dyDescent="0.25">
      <c r="A508" s="1"/>
      <c r="B508" s="2"/>
      <c r="C508" s="4"/>
      <c r="D508" s="3"/>
      <c r="E508" s="3"/>
      <c r="F508" s="3"/>
      <c r="G508" s="3"/>
      <c r="H508" s="3"/>
      <c r="I508" s="3"/>
      <c r="J508" s="3"/>
      <c r="K508" s="3"/>
      <c r="L508" s="5"/>
      <c r="T508" s="2"/>
      <c r="AU508" s="5"/>
      <c r="BD508" s="5"/>
      <c r="BE508" s="5"/>
      <c r="BF508" s="5"/>
      <c r="BG508" s="5"/>
      <c r="BH508" s="5"/>
      <c r="BI508" s="5"/>
      <c r="BO508" s="128"/>
      <c r="BP508" s="128"/>
      <c r="BQ508" s="128"/>
      <c r="BR508" s="128"/>
    </row>
    <row r="509" spans="1:70" s="6" customFormat="1" x14ac:dyDescent="0.25">
      <c r="A509" s="1"/>
      <c r="B509" s="2"/>
      <c r="C509" s="4"/>
      <c r="D509" s="3"/>
      <c r="E509" s="3"/>
      <c r="F509" s="3"/>
      <c r="G509" s="3"/>
      <c r="H509" s="3"/>
      <c r="I509" s="3"/>
      <c r="J509" s="3"/>
      <c r="K509" s="3"/>
      <c r="L509" s="5"/>
      <c r="T509" s="2"/>
      <c r="AU509" s="5"/>
      <c r="BD509" s="5"/>
      <c r="BE509" s="5"/>
      <c r="BF509" s="5"/>
      <c r="BG509" s="5"/>
      <c r="BH509" s="5"/>
      <c r="BI509" s="5"/>
      <c r="BO509" s="128"/>
      <c r="BP509" s="128"/>
      <c r="BQ509" s="128"/>
      <c r="BR509" s="128"/>
    </row>
    <row r="510" spans="1:70" s="6" customFormat="1" x14ac:dyDescent="0.25">
      <c r="A510" s="1"/>
      <c r="B510" s="2"/>
      <c r="C510" s="4"/>
      <c r="D510" s="3"/>
      <c r="E510" s="3"/>
      <c r="F510" s="3"/>
      <c r="G510" s="3"/>
      <c r="H510" s="3"/>
      <c r="I510" s="3"/>
      <c r="J510" s="3"/>
      <c r="K510" s="3"/>
      <c r="L510" s="5"/>
      <c r="T510" s="2"/>
      <c r="AU510" s="5"/>
      <c r="BD510" s="5"/>
      <c r="BE510" s="5"/>
      <c r="BF510" s="5"/>
      <c r="BG510" s="5"/>
      <c r="BH510" s="5"/>
      <c r="BI510" s="5"/>
      <c r="BO510" s="128"/>
      <c r="BP510" s="128"/>
      <c r="BQ510" s="128"/>
      <c r="BR510" s="128"/>
    </row>
    <row r="511" spans="1:70" s="6" customFormat="1" x14ac:dyDescent="0.25">
      <c r="A511" s="1"/>
      <c r="B511" s="2"/>
      <c r="C511" s="4"/>
      <c r="D511" s="3"/>
      <c r="E511" s="3"/>
      <c r="F511" s="3"/>
      <c r="G511" s="3"/>
      <c r="H511" s="3"/>
      <c r="I511" s="3"/>
      <c r="J511" s="3"/>
      <c r="K511" s="3"/>
      <c r="L511" s="5"/>
      <c r="T511" s="2"/>
      <c r="AU511" s="5"/>
      <c r="BD511" s="5"/>
      <c r="BE511" s="5"/>
      <c r="BF511" s="5"/>
      <c r="BG511" s="5"/>
      <c r="BH511" s="5"/>
      <c r="BI511" s="5"/>
      <c r="BO511" s="128"/>
      <c r="BP511" s="128"/>
      <c r="BQ511" s="128"/>
      <c r="BR511" s="128"/>
    </row>
    <row r="512" spans="1:70" s="6" customFormat="1" x14ac:dyDescent="0.25">
      <c r="A512" s="1"/>
      <c r="B512" s="2"/>
      <c r="C512" s="4"/>
      <c r="D512" s="3"/>
      <c r="E512" s="3"/>
      <c r="F512" s="3"/>
      <c r="G512" s="3"/>
      <c r="H512" s="3"/>
      <c r="I512" s="3"/>
      <c r="J512" s="3"/>
      <c r="K512" s="3"/>
      <c r="L512" s="5"/>
      <c r="T512" s="2"/>
      <c r="AU512" s="5"/>
      <c r="BD512" s="5"/>
      <c r="BE512" s="5"/>
      <c r="BF512" s="5"/>
      <c r="BG512" s="5"/>
      <c r="BH512" s="5"/>
      <c r="BI512" s="5"/>
      <c r="BO512" s="128"/>
      <c r="BP512" s="128"/>
      <c r="BQ512" s="128"/>
      <c r="BR512" s="128"/>
    </row>
    <row r="513" spans="1:70" s="6" customFormat="1" x14ac:dyDescent="0.25">
      <c r="A513" s="1"/>
      <c r="B513" s="2"/>
      <c r="C513" s="4"/>
      <c r="D513" s="3"/>
      <c r="E513" s="3"/>
      <c r="F513" s="3"/>
      <c r="G513" s="3"/>
      <c r="H513" s="3"/>
      <c r="I513" s="3"/>
      <c r="J513" s="3"/>
      <c r="K513" s="3"/>
      <c r="L513" s="5"/>
      <c r="T513" s="2"/>
      <c r="AU513" s="5"/>
      <c r="BD513" s="5"/>
      <c r="BE513" s="5"/>
      <c r="BF513" s="5"/>
      <c r="BG513" s="5"/>
      <c r="BH513" s="5"/>
      <c r="BI513" s="5"/>
      <c r="BO513" s="128"/>
      <c r="BP513" s="128"/>
      <c r="BQ513" s="128"/>
      <c r="BR513" s="128"/>
    </row>
    <row r="514" spans="1:70" s="6" customFormat="1" x14ac:dyDescent="0.25">
      <c r="A514" s="1"/>
      <c r="B514" s="2"/>
      <c r="C514" s="4"/>
      <c r="D514" s="3"/>
      <c r="E514" s="3"/>
      <c r="F514" s="3"/>
      <c r="G514" s="3"/>
      <c r="H514" s="3"/>
      <c r="I514" s="3"/>
      <c r="J514" s="3"/>
      <c r="K514" s="3"/>
      <c r="L514" s="5"/>
      <c r="T514" s="2"/>
      <c r="AU514" s="5"/>
      <c r="BD514" s="5"/>
      <c r="BE514" s="5"/>
      <c r="BF514" s="5"/>
      <c r="BG514" s="5"/>
      <c r="BH514" s="5"/>
      <c r="BI514" s="5"/>
      <c r="BO514" s="128"/>
      <c r="BP514" s="128"/>
      <c r="BQ514" s="128"/>
      <c r="BR514" s="128"/>
    </row>
    <row r="515" spans="1:70" s="6" customFormat="1" x14ac:dyDescent="0.25">
      <c r="A515" s="1"/>
      <c r="B515" s="2"/>
      <c r="C515" s="4"/>
      <c r="D515" s="3"/>
      <c r="E515" s="3"/>
      <c r="F515" s="3"/>
      <c r="G515" s="3"/>
      <c r="H515" s="3"/>
      <c r="I515" s="3"/>
      <c r="J515" s="3"/>
      <c r="K515" s="3"/>
      <c r="L515" s="5"/>
      <c r="T515" s="2"/>
      <c r="AU515" s="5"/>
      <c r="BD515" s="5"/>
      <c r="BE515" s="5"/>
      <c r="BF515" s="5"/>
      <c r="BG515" s="5"/>
      <c r="BH515" s="5"/>
      <c r="BI515" s="5"/>
      <c r="BO515" s="128"/>
      <c r="BP515" s="128"/>
      <c r="BQ515" s="128"/>
      <c r="BR515" s="128"/>
    </row>
    <row r="516" spans="1:70" s="6" customFormat="1" x14ac:dyDescent="0.25">
      <c r="A516" s="1"/>
      <c r="B516" s="2"/>
      <c r="C516" s="4"/>
      <c r="D516" s="3"/>
      <c r="E516" s="3"/>
      <c r="F516" s="3"/>
      <c r="G516" s="3"/>
      <c r="H516" s="3"/>
      <c r="I516" s="3"/>
      <c r="J516" s="3"/>
      <c r="K516" s="3"/>
      <c r="L516" s="5"/>
      <c r="T516" s="2"/>
      <c r="AU516" s="5"/>
      <c r="BD516" s="5"/>
      <c r="BE516" s="5"/>
      <c r="BF516" s="5"/>
      <c r="BG516" s="5"/>
      <c r="BH516" s="5"/>
      <c r="BI516" s="5"/>
      <c r="BO516" s="128"/>
      <c r="BP516" s="128"/>
      <c r="BQ516" s="128"/>
      <c r="BR516" s="128"/>
    </row>
    <row r="517" spans="1:70" s="6" customFormat="1" x14ac:dyDescent="0.25">
      <c r="A517" s="1"/>
      <c r="B517" s="2"/>
      <c r="C517" s="4"/>
      <c r="D517" s="3"/>
      <c r="E517" s="3"/>
      <c r="F517" s="3"/>
      <c r="G517" s="3"/>
      <c r="H517" s="3"/>
      <c r="I517" s="3"/>
      <c r="J517" s="3"/>
      <c r="K517" s="3"/>
      <c r="L517" s="5"/>
      <c r="T517" s="2"/>
      <c r="AU517" s="5"/>
      <c r="BD517" s="5"/>
      <c r="BE517" s="5"/>
      <c r="BF517" s="5"/>
      <c r="BG517" s="5"/>
      <c r="BH517" s="5"/>
      <c r="BI517" s="5"/>
      <c r="BO517" s="128"/>
      <c r="BP517" s="128"/>
      <c r="BQ517" s="128"/>
      <c r="BR517" s="128"/>
    </row>
    <row r="518" spans="1:70" s="6" customFormat="1" x14ac:dyDescent="0.25">
      <c r="A518" s="1"/>
      <c r="B518" s="2"/>
      <c r="C518" s="4"/>
      <c r="D518" s="3"/>
      <c r="E518" s="3"/>
      <c r="F518" s="3"/>
      <c r="G518" s="3"/>
      <c r="H518" s="3"/>
      <c r="I518" s="3"/>
      <c r="J518" s="3"/>
      <c r="K518" s="3"/>
      <c r="L518" s="5"/>
      <c r="T518" s="2"/>
      <c r="AU518" s="5"/>
      <c r="BD518" s="5"/>
      <c r="BE518" s="5"/>
      <c r="BF518" s="5"/>
      <c r="BG518" s="5"/>
      <c r="BH518" s="5"/>
      <c r="BI518" s="5"/>
      <c r="BO518" s="128"/>
      <c r="BP518" s="128"/>
      <c r="BQ518" s="128"/>
      <c r="BR518" s="128"/>
    </row>
    <row r="519" spans="1:70" s="6" customFormat="1" x14ac:dyDescent="0.25">
      <c r="A519" s="1"/>
      <c r="B519" s="2"/>
      <c r="C519" s="4"/>
      <c r="D519" s="3"/>
      <c r="E519" s="3"/>
      <c r="F519" s="3"/>
      <c r="G519" s="3"/>
      <c r="H519" s="3"/>
      <c r="I519" s="3"/>
      <c r="J519" s="3"/>
      <c r="K519" s="3"/>
      <c r="L519" s="5"/>
      <c r="T519" s="2"/>
      <c r="AU519" s="5"/>
      <c r="BD519" s="5"/>
      <c r="BE519" s="5"/>
      <c r="BF519" s="5"/>
      <c r="BG519" s="5"/>
      <c r="BH519" s="5"/>
      <c r="BI519" s="5"/>
      <c r="BO519" s="128"/>
      <c r="BP519" s="128"/>
      <c r="BQ519" s="128"/>
      <c r="BR519" s="128"/>
    </row>
    <row r="520" spans="1:70" s="6" customFormat="1" x14ac:dyDescent="0.25">
      <c r="A520" s="1"/>
      <c r="B520" s="2"/>
      <c r="C520" s="4"/>
      <c r="D520" s="3"/>
      <c r="E520" s="3"/>
      <c r="F520" s="3"/>
      <c r="G520" s="3"/>
      <c r="H520" s="3"/>
      <c r="I520" s="3"/>
      <c r="J520" s="3"/>
      <c r="K520" s="3"/>
      <c r="L520" s="5"/>
      <c r="T520" s="2"/>
      <c r="AU520" s="5"/>
      <c r="BD520" s="5"/>
      <c r="BE520" s="5"/>
      <c r="BF520" s="5"/>
      <c r="BG520" s="5"/>
      <c r="BH520" s="5"/>
      <c r="BI520" s="5"/>
      <c r="BO520" s="128"/>
      <c r="BP520" s="128"/>
      <c r="BQ520" s="128"/>
      <c r="BR520" s="128"/>
    </row>
    <row r="521" spans="1:70" s="6" customFormat="1" x14ac:dyDescent="0.25">
      <c r="A521" s="1"/>
      <c r="B521" s="2"/>
      <c r="C521" s="4"/>
      <c r="D521" s="3"/>
      <c r="E521" s="3"/>
      <c r="F521" s="3"/>
      <c r="G521" s="3"/>
      <c r="H521" s="3"/>
      <c r="I521" s="3"/>
      <c r="J521" s="3"/>
      <c r="K521" s="3"/>
      <c r="L521" s="5"/>
      <c r="T521" s="2"/>
      <c r="AU521" s="5"/>
      <c r="BD521" s="5"/>
      <c r="BE521" s="5"/>
      <c r="BF521" s="5"/>
      <c r="BG521" s="5"/>
      <c r="BH521" s="5"/>
      <c r="BI521" s="5"/>
      <c r="BO521" s="128"/>
      <c r="BP521" s="128"/>
      <c r="BQ521" s="128"/>
      <c r="BR521" s="128"/>
    </row>
    <row r="522" spans="1:70" s="6" customFormat="1" x14ac:dyDescent="0.25">
      <c r="A522" s="1"/>
      <c r="B522" s="2"/>
      <c r="C522" s="4"/>
      <c r="D522" s="3"/>
      <c r="E522" s="3"/>
      <c r="F522" s="3"/>
      <c r="G522" s="3"/>
      <c r="H522" s="3"/>
      <c r="I522" s="3"/>
      <c r="J522" s="3"/>
      <c r="K522" s="3"/>
      <c r="L522" s="5"/>
      <c r="T522" s="2"/>
      <c r="AU522" s="5"/>
      <c r="BD522" s="5"/>
      <c r="BE522" s="5"/>
      <c r="BF522" s="5"/>
      <c r="BG522" s="5"/>
      <c r="BH522" s="5"/>
      <c r="BI522" s="5"/>
      <c r="BO522" s="128"/>
      <c r="BP522" s="128"/>
      <c r="BQ522" s="128"/>
      <c r="BR522" s="128"/>
    </row>
    <row r="523" spans="1:70" s="6" customFormat="1" x14ac:dyDescent="0.25">
      <c r="A523" s="1"/>
      <c r="B523" s="2"/>
      <c r="C523" s="4"/>
      <c r="D523" s="3"/>
      <c r="E523" s="3"/>
      <c r="F523" s="3"/>
      <c r="G523" s="3"/>
      <c r="H523" s="3"/>
      <c r="I523" s="3"/>
      <c r="J523" s="3"/>
      <c r="K523" s="3"/>
      <c r="L523" s="5"/>
      <c r="T523" s="2"/>
      <c r="AU523" s="5"/>
      <c r="BD523" s="5"/>
      <c r="BE523" s="5"/>
      <c r="BF523" s="5"/>
      <c r="BG523" s="5"/>
      <c r="BH523" s="5"/>
      <c r="BI523" s="5"/>
      <c r="BO523" s="128"/>
      <c r="BP523" s="128"/>
      <c r="BQ523" s="128"/>
      <c r="BR523" s="128"/>
    </row>
    <row r="524" spans="1:70" s="6" customFormat="1" x14ac:dyDescent="0.25">
      <c r="A524" s="1"/>
      <c r="B524" s="2"/>
      <c r="C524" s="4"/>
      <c r="D524" s="3"/>
      <c r="E524" s="3"/>
      <c r="F524" s="3"/>
      <c r="G524" s="3"/>
      <c r="H524" s="3"/>
      <c r="I524" s="3"/>
      <c r="J524" s="3"/>
      <c r="K524" s="3"/>
      <c r="L524" s="5"/>
      <c r="T524" s="2"/>
      <c r="AU524" s="5"/>
      <c r="BD524" s="5"/>
      <c r="BE524" s="5"/>
      <c r="BF524" s="5"/>
      <c r="BG524" s="5"/>
      <c r="BH524" s="5"/>
      <c r="BI524" s="5"/>
      <c r="BO524" s="128"/>
      <c r="BP524" s="128"/>
      <c r="BQ524" s="128"/>
      <c r="BR524" s="128"/>
    </row>
    <row r="525" spans="1:70" s="6" customFormat="1" x14ac:dyDescent="0.25">
      <c r="A525" s="1"/>
      <c r="B525" s="2"/>
      <c r="C525" s="4"/>
      <c r="D525" s="3"/>
      <c r="E525" s="3"/>
      <c r="F525" s="3"/>
      <c r="G525" s="3"/>
      <c r="H525" s="3"/>
      <c r="I525" s="3"/>
      <c r="J525" s="3"/>
      <c r="K525" s="3"/>
      <c r="L525" s="5"/>
      <c r="T525" s="2"/>
      <c r="AU525" s="5"/>
      <c r="BD525" s="5"/>
      <c r="BE525" s="5"/>
      <c r="BF525" s="5"/>
      <c r="BG525" s="5"/>
      <c r="BH525" s="5"/>
      <c r="BI525" s="5"/>
      <c r="BO525" s="128"/>
      <c r="BP525" s="128"/>
      <c r="BQ525" s="128"/>
      <c r="BR525" s="128"/>
    </row>
    <row r="526" spans="1:70" s="6" customFormat="1" x14ac:dyDescent="0.25">
      <c r="A526" s="1"/>
      <c r="B526" s="2"/>
      <c r="C526" s="4"/>
      <c r="D526" s="3"/>
      <c r="E526" s="3"/>
      <c r="F526" s="3"/>
      <c r="G526" s="3"/>
      <c r="H526" s="3"/>
      <c r="I526" s="3"/>
      <c r="J526" s="3"/>
      <c r="K526" s="3"/>
      <c r="L526" s="5"/>
      <c r="T526" s="2"/>
      <c r="AU526" s="5"/>
      <c r="BD526" s="5"/>
      <c r="BE526" s="5"/>
      <c r="BF526" s="5"/>
      <c r="BG526" s="5"/>
      <c r="BH526" s="5"/>
      <c r="BI526" s="5"/>
      <c r="BO526" s="128"/>
      <c r="BP526" s="128"/>
      <c r="BQ526" s="128"/>
      <c r="BR526" s="128"/>
    </row>
    <row r="527" spans="1:70" s="6" customFormat="1" x14ac:dyDescent="0.25">
      <c r="A527" s="1"/>
      <c r="B527" s="2"/>
      <c r="C527" s="4"/>
      <c r="D527" s="3"/>
      <c r="E527" s="3"/>
      <c r="F527" s="3"/>
      <c r="G527" s="3"/>
      <c r="H527" s="3"/>
      <c r="I527" s="3"/>
      <c r="J527" s="3"/>
      <c r="K527" s="3"/>
      <c r="L527" s="5"/>
      <c r="T527" s="2"/>
      <c r="AU527" s="5"/>
      <c r="BD527" s="5"/>
      <c r="BE527" s="5"/>
      <c r="BF527" s="5"/>
      <c r="BG527" s="5"/>
      <c r="BH527" s="5"/>
      <c r="BI527" s="5"/>
      <c r="BO527" s="128"/>
      <c r="BP527" s="128"/>
      <c r="BQ527" s="128"/>
      <c r="BR527" s="128"/>
    </row>
    <row r="528" spans="1:70" s="6" customFormat="1" x14ac:dyDescent="0.25">
      <c r="A528" s="1"/>
      <c r="B528" s="2"/>
      <c r="C528" s="4"/>
      <c r="D528" s="3"/>
      <c r="E528" s="3"/>
      <c r="F528" s="3"/>
      <c r="G528" s="3"/>
      <c r="H528" s="3"/>
      <c r="I528" s="3"/>
      <c r="J528" s="3"/>
      <c r="K528" s="3"/>
      <c r="L528" s="5"/>
      <c r="T528" s="2"/>
      <c r="AU528" s="5"/>
      <c r="BD528" s="5"/>
      <c r="BE528" s="5"/>
      <c r="BF528" s="5"/>
      <c r="BG528" s="5"/>
      <c r="BH528" s="5"/>
      <c r="BI528" s="5"/>
      <c r="BO528" s="128"/>
      <c r="BP528" s="128"/>
      <c r="BQ528" s="128"/>
      <c r="BR528" s="128"/>
    </row>
    <row r="529" spans="1:70" s="6" customFormat="1" x14ac:dyDescent="0.25">
      <c r="A529" s="1"/>
      <c r="B529" s="2"/>
      <c r="C529" s="4"/>
      <c r="D529" s="3"/>
      <c r="E529" s="3"/>
      <c r="F529" s="3"/>
      <c r="G529" s="3"/>
      <c r="H529" s="3"/>
      <c r="I529" s="3"/>
      <c r="J529" s="3"/>
      <c r="K529" s="3"/>
      <c r="L529" s="5"/>
      <c r="T529" s="2"/>
      <c r="AU529" s="5"/>
      <c r="BD529" s="5"/>
      <c r="BE529" s="5"/>
      <c r="BF529" s="5"/>
      <c r="BG529" s="5"/>
      <c r="BH529" s="5"/>
      <c r="BI529" s="5"/>
      <c r="BO529" s="128"/>
      <c r="BP529" s="128"/>
      <c r="BQ529" s="128"/>
      <c r="BR529" s="128"/>
    </row>
    <row r="530" spans="1:70" s="6" customFormat="1" x14ac:dyDescent="0.25">
      <c r="A530" s="1"/>
      <c r="B530" s="2"/>
      <c r="C530" s="4"/>
      <c r="D530" s="3"/>
      <c r="E530" s="3"/>
      <c r="F530" s="3"/>
      <c r="G530" s="3"/>
      <c r="H530" s="3"/>
      <c r="I530" s="3"/>
      <c r="J530" s="3"/>
      <c r="K530" s="3"/>
      <c r="L530" s="5"/>
      <c r="T530" s="2"/>
      <c r="AU530" s="5"/>
      <c r="BD530" s="5"/>
      <c r="BE530" s="5"/>
      <c r="BF530" s="5"/>
      <c r="BG530" s="5"/>
      <c r="BH530" s="5"/>
      <c r="BI530" s="5"/>
      <c r="BO530" s="128"/>
      <c r="BP530" s="128"/>
      <c r="BQ530" s="128"/>
      <c r="BR530" s="128"/>
    </row>
    <row r="531" spans="1:70" s="6" customFormat="1" x14ac:dyDescent="0.25">
      <c r="A531" s="1"/>
      <c r="B531" s="2"/>
      <c r="C531" s="4"/>
      <c r="D531" s="3"/>
      <c r="E531" s="3"/>
      <c r="F531" s="3"/>
      <c r="G531" s="3"/>
      <c r="H531" s="3"/>
      <c r="I531" s="3"/>
      <c r="J531" s="3"/>
      <c r="K531" s="3"/>
      <c r="L531" s="5"/>
      <c r="T531" s="2"/>
      <c r="AU531" s="5"/>
      <c r="BD531" s="5"/>
      <c r="BE531" s="5"/>
      <c r="BF531" s="5"/>
      <c r="BG531" s="5"/>
      <c r="BH531" s="5"/>
      <c r="BI531" s="5"/>
      <c r="BO531" s="128"/>
      <c r="BP531" s="128"/>
      <c r="BQ531" s="128"/>
      <c r="BR531" s="128"/>
    </row>
    <row r="532" spans="1:70" s="6" customFormat="1" x14ac:dyDescent="0.25">
      <c r="A532" s="1"/>
      <c r="B532" s="2"/>
      <c r="C532" s="4"/>
      <c r="D532" s="3"/>
      <c r="E532" s="3"/>
      <c r="F532" s="3"/>
      <c r="G532" s="3"/>
      <c r="H532" s="3"/>
      <c r="I532" s="3"/>
      <c r="J532" s="3"/>
      <c r="K532" s="3"/>
      <c r="L532" s="5"/>
      <c r="T532" s="2"/>
      <c r="AU532" s="5"/>
      <c r="BD532" s="5"/>
      <c r="BE532" s="5"/>
      <c r="BF532" s="5"/>
      <c r="BG532" s="5"/>
      <c r="BH532" s="5"/>
      <c r="BI532" s="5"/>
      <c r="BO532" s="128"/>
      <c r="BP532" s="128"/>
      <c r="BQ532" s="128"/>
      <c r="BR532" s="128"/>
    </row>
    <row r="533" spans="1:70" s="6" customFormat="1" x14ac:dyDescent="0.25">
      <c r="A533" s="1"/>
      <c r="B533" s="2"/>
      <c r="C533" s="4"/>
      <c r="D533" s="3"/>
      <c r="E533" s="3"/>
      <c r="F533" s="3"/>
      <c r="G533" s="3"/>
      <c r="H533" s="3"/>
      <c r="I533" s="3"/>
      <c r="J533" s="3"/>
      <c r="K533" s="3"/>
      <c r="L533" s="5"/>
      <c r="T533" s="2"/>
      <c r="AU533" s="5"/>
      <c r="BD533" s="5"/>
      <c r="BE533" s="5"/>
      <c r="BF533" s="5"/>
      <c r="BG533" s="5"/>
      <c r="BH533" s="5"/>
      <c r="BI533" s="5"/>
      <c r="BO533" s="128"/>
      <c r="BP533" s="128"/>
      <c r="BQ533" s="128"/>
      <c r="BR533" s="128"/>
    </row>
    <row r="534" spans="1:70" s="6" customFormat="1" x14ac:dyDescent="0.25">
      <c r="A534" s="1"/>
      <c r="B534" s="2"/>
      <c r="C534" s="4"/>
      <c r="D534" s="3"/>
      <c r="E534" s="3"/>
      <c r="F534" s="3"/>
      <c r="G534" s="3"/>
      <c r="H534" s="3"/>
      <c r="I534" s="3"/>
      <c r="J534" s="3"/>
      <c r="K534" s="3"/>
      <c r="L534" s="5"/>
      <c r="T534" s="2"/>
      <c r="AU534" s="5"/>
      <c r="BD534" s="5"/>
      <c r="BE534" s="5"/>
      <c r="BF534" s="5"/>
      <c r="BG534" s="5"/>
      <c r="BH534" s="5"/>
      <c r="BI534" s="5"/>
      <c r="BO534" s="128"/>
      <c r="BP534" s="128"/>
      <c r="BQ534" s="128"/>
      <c r="BR534" s="128"/>
    </row>
    <row r="535" spans="1:70" s="6" customFormat="1" x14ac:dyDescent="0.25">
      <c r="A535" s="1"/>
      <c r="B535" s="2"/>
      <c r="C535" s="4"/>
      <c r="D535" s="3"/>
      <c r="E535" s="3"/>
      <c r="F535" s="3"/>
      <c r="G535" s="3"/>
      <c r="H535" s="3"/>
      <c r="I535" s="3"/>
      <c r="J535" s="3"/>
      <c r="K535" s="3"/>
      <c r="L535" s="5"/>
      <c r="T535" s="2"/>
      <c r="AU535" s="5"/>
      <c r="BD535" s="5"/>
      <c r="BE535" s="5"/>
      <c r="BF535" s="5"/>
      <c r="BG535" s="5"/>
      <c r="BH535" s="5"/>
      <c r="BI535" s="5"/>
      <c r="BO535" s="128"/>
      <c r="BP535" s="128"/>
      <c r="BQ535" s="128"/>
      <c r="BR535" s="128"/>
    </row>
    <row r="536" spans="1:70" s="6" customFormat="1" x14ac:dyDescent="0.25">
      <c r="A536" s="1"/>
      <c r="B536" s="2"/>
      <c r="C536" s="4"/>
      <c r="D536" s="3"/>
      <c r="E536" s="3"/>
      <c r="F536" s="3"/>
      <c r="G536" s="3"/>
      <c r="H536" s="3"/>
      <c r="I536" s="3"/>
      <c r="J536" s="3"/>
      <c r="K536" s="3"/>
      <c r="L536" s="5"/>
      <c r="T536" s="2"/>
      <c r="AU536" s="5"/>
      <c r="BD536" s="5"/>
      <c r="BE536" s="5"/>
      <c r="BF536" s="5"/>
      <c r="BG536" s="5"/>
      <c r="BH536" s="5"/>
      <c r="BI536" s="5"/>
      <c r="BO536" s="128"/>
      <c r="BP536" s="128"/>
      <c r="BQ536" s="128"/>
      <c r="BR536" s="128"/>
    </row>
    <row r="537" spans="1:70" s="6" customFormat="1" x14ac:dyDescent="0.25">
      <c r="A537" s="1"/>
      <c r="B537" s="2"/>
      <c r="C537" s="4"/>
      <c r="D537" s="3"/>
      <c r="E537" s="3"/>
      <c r="F537" s="3"/>
      <c r="G537" s="3"/>
      <c r="H537" s="3"/>
      <c r="I537" s="3"/>
      <c r="J537" s="3"/>
      <c r="K537" s="3"/>
      <c r="L537" s="5"/>
      <c r="T537" s="2"/>
      <c r="AU537" s="5"/>
      <c r="BD537" s="5"/>
      <c r="BE537" s="5"/>
      <c r="BF537" s="5"/>
      <c r="BG537" s="5"/>
      <c r="BH537" s="5"/>
      <c r="BI537" s="5"/>
      <c r="BO537" s="128"/>
      <c r="BP537" s="128"/>
      <c r="BQ537" s="128"/>
      <c r="BR537" s="128"/>
    </row>
    <row r="538" spans="1:70" s="6" customFormat="1" x14ac:dyDescent="0.25">
      <c r="A538" s="1"/>
      <c r="B538" s="2"/>
      <c r="C538" s="4"/>
      <c r="D538" s="3"/>
      <c r="E538" s="3"/>
      <c r="F538" s="3"/>
      <c r="G538" s="3"/>
      <c r="H538" s="3"/>
      <c r="I538" s="3"/>
      <c r="J538" s="3"/>
      <c r="K538" s="3"/>
      <c r="L538" s="5"/>
      <c r="T538" s="2"/>
      <c r="AU538" s="5"/>
      <c r="BD538" s="5"/>
      <c r="BE538" s="5"/>
      <c r="BF538" s="5"/>
      <c r="BG538" s="5"/>
      <c r="BH538" s="5"/>
      <c r="BI538" s="5"/>
      <c r="BO538" s="128"/>
      <c r="BP538" s="128"/>
      <c r="BQ538" s="128"/>
      <c r="BR538" s="128"/>
    </row>
    <row r="539" spans="1:70" s="6" customFormat="1" x14ac:dyDescent="0.25">
      <c r="A539" s="1"/>
      <c r="B539" s="2"/>
      <c r="C539" s="4"/>
      <c r="D539" s="3"/>
      <c r="E539" s="3"/>
      <c r="F539" s="3"/>
      <c r="G539" s="3"/>
      <c r="H539" s="3"/>
      <c r="I539" s="3"/>
      <c r="J539" s="3"/>
      <c r="K539" s="3"/>
      <c r="L539" s="5"/>
      <c r="T539" s="2"/>
      <c r="AU539" s="5"/>
      <c r="BD539" s="5"/>
      <c r="BE539" s="5"/>
      <c r="BF539" s="5"/>
      <c r="BG539" s="5"/>
      <c r="BH539" s="5"/>
      <c r="BI539" s="5"/>
      <c r="BO539" s="128"/>
      <c r="BP539" s="128"/>
      <c r="BQ539" s="128"/>
      <c r="BR539" s="128"/>
    </row>
    <row r="540" spans="1:70" s="6" customFormat="1" x14ac:dyDescent="0.25">
      <c r="A540" s="1"/>
      <c r="B540" s="2"/>
      <c r="C540" s="4"/>
      <c r="D540" s="3"/>
      <c r="E540" s="3"/>
      <c r="F540" s="3"/>
      <c r="G540" s="3"/>
      <c r="H540" s="3"/>
      <c r="I540" s="3"/>
      <c r="J540" s="3"/>
      <c r="K540" s="3"/>
      <c r="L540" s="5"/>
      <c r="T540" s="2"/>
      <c r="AU540" s="5"/>
      <c r="BD540" s="5"/>
      <c r="BE540" s="5"/>
      <c r="BF540" s="5"/>
      <c r="BG540" s="5"/>
      <c r="BH540" s="5"/>
      <c r="BI540" s="5"/>
      <c r="BO540" s="128"/>
      <c r="BP540" s="128"/>
      <c r="BQ540" s="128"/>
      <c r="BR540" s="128"/>
    </row>
    <row r="541" spans="1:70" s="6" customFormat="1" x14ac:dyDescent="0.25">
      <c r="A541" s="1"/>
      <c r="B541" s="2"/>
      <c r="C541" s="4"/>
      <c r="D541" s="3"/>
      <c r="E541" s="3"/>
      <c r="F541" s="3"/>
      <c r="G541" s="3"/>
      <c r="H541" s="3"/>
      <c r="I541" s="3"/>
      <c r="J541" s="3"/>
      <c r="K541" s="3"/>
      <c r="L541" s="5"/>
      <c r="T541" s="2"/>
      <c r="AU541" s="5"/>
      <c r="BD541" s="5"/>
      <c r="BE541" s="5"/>
      <c r="BF541" s="5"/>
      <c r="BG541" s="5"/>
      <c r="BH541" s="5"/>
      <c r="BI541" s="5"/>
      <c r="BO541" s="128"/>
      <c r="BP541" s="128"/>
      <c r="BQ541" s="128"/>
      <c r="BR541" s="128"/>
    </row>
    <row r="542" spans="1:70" s="6" customFormat="1" x14ac:dyDescent="0.25">
      <c r="A542" s="1"/>
      <c r="B542" s="2"/>
      <c r="C542" s="4"/>
      <c r="D542" s="3"/>
      <c r="E542" s="3"/>
      <c r="F542" s="3"/>
      <c r="G542" s="3"/>
      <c r="H542" s="3"/>
      <c r="I542" s="3"/>
      <c r="J542" s="3"/>
      <c r="K542" s="3"/>
      <c r="L542" s="5"/>
      <c r="T542" s="2"/>
      <c r="AU542" s="5"/>
      <c r="BD542" s="5"/>
      <c r="BE542" s="5"/>
      <c r="BF542" s="5"/>
      <c r="BG542" s="5"/>
      <c r="BH542" s="5"/>
      <c r="BI542" s="5"/>
      <c r="BO542" s="128"/>
      <c r="BP542" s="128"/>
      <c r="BQ542" s="128"/>
      <c r="BR542" s="128"/>
    </row>
    <row r="543" spans="1:70" s="6" customFormat="1" x14ac:dyDescent="0.25">
      <c r="A543" s="1"/>
      <c r="B543" s="2"/>
      <c r="C543" s="4"/>
      <c r="D543" s="3"/>
      <c r="E543" s="3"/>
      <c r="F543" s="3"/>
      <c r="G543" s="3"/>
      <c r="H543" s="3"/>
      <c r="I543" s="3"/>
      <c r="J543" s="3"/>
      <c r="K543" s="3"/>
      <c r="L543" s="5"/>
      <c r="T543" s="2"/>
      <c r="AU543" s="5"/>
      <c r="BD543" s="5"/>
      <c r="BE543" s="5"/>
      <c r="BF543" s="5"/>
      <c r="BG543" s="5"/>
      <c r="BH543" s="5"/>
      <c r="BI543" s="5"/>
      <c r="BO543" s="128"/>
      <c r="BP543" s="128"/>
      <c r="BQ543" s="128"/>
      <c r="BR543" s="128"/>
    </row>
    <row r="544" spans="1:70" s="6" customFormat="1" x14ac:dyDescent="0.25">
      <c r="A544" s="1"/>
      <c r="B544" s="2"/>
      <c r="C544" s="4"/>
      <c r="D544" s="3"/>
      <c r="E544" s="3"/>
      <c r="F544" s="3"/>
      <c r="G544" s="3"/>
      <c r="H544" s="3"/>
      <c r="I544" s="3"/>
      <c r="J544" s="3"/>
      <c r="K544" s="3"/>
      <c r="L544" s="5"/>
      <c r="T544" s="2"/>
      <c r="AU544" s="5"/>
      <c r="BD544" s="5"/>
      <c r="BE544" s="5"/>
      <c r="BF544" s="5"/>
      <c r="BG544" s="5"/>
      <c r="BH544" s="5"/>
      <c r="BI544" s="5"/>
      <c r="BO544" s="128"/>
      <c r="BP544" s="128"/>
      <c r="BQ544" s="128"/>
      <c r="BR544" s="128"/>
    </row>
    <row r="545" spans="1:70" s="6" customFormat="1" x14ac:dyDescent="0.25">
      <c r="A545" s="1"/>
      <c r="B545" s="2"/>
      <c r="C545" s="4"/>
      <c r="D545" s="3"/>
      <c r="E545" s="3"/>
      <c r="F545" s="3"/>
      <c r="G545" s="3"/>
      <c r="H545" s="3"/>
      <c r="I545" s="3"/>
      <c r="J545" s="3"/>
      <c r="K545" s="3"/>
      <c r="L545" s="5"/>
      <c r="T545" s="2"/>
      <c r="AU545" s="5"/>
      <c r="BD545" s="5"/>
      <c r="BE545" s="5"/>
      <c r="BF545" s="5"/>
      <c r="BG545" s="5"/>
      <c r="BH545" s="5"/>
      <c r="BI545" s="5"/>
      <c r="BO545" s="128"/>
      <c r="BP545" s="128"/>
      <c r="BQ545" s="128"/>
      <c r="BR545" s="128"/>
    </row>
    <row r="546" spans="1:70" s="6" customFormat="1" x14ac:dyDescent="0.25">
      <c r="A546" s="1"/>
      <c r="B546" s="2"/>
      <c r="C546" s="4"/>
      <c r="D546" s="3"/>
      <c r="E546" s="3"/>
      <c r="F546" s="3"/>
      <c r="G546" s="3"/>
      <c r="H546" s="3"/>
      <c r="I546" s="3"/>
      <c r="J546" s="3"/>
      <c r="K546" s="3"/>
      <c r="L546" s="5"/>
      <c r="T546" s="2"/>
      <c r="AU546" s="5"/>
      <c r="BD546" s="5"/>
      <c r="BE546" s="5"/>
      <c r="BF546" s="5"/>
      <c r="BG546" s="5"/>
      <c r="BH546" s="5"/>
      <c r="BI546" s="5"/>
      <c r="BO546" s="128"/>
      <c r="BP546" s="128"/>
      <c r="BQ546" s="128"/>
      <c r="BR546" s="128"/>
    </row>
    <row r="547" spans="1:70" s="6" customFormat="1" x14ac:dyDescent="0.25">
      <c r="A547" s="1"/>
      <c r="B547" s="2"/>
      <c r="C547" s="4"/>
      <c r="D547" s="3"/>
      <c r="E547" s="3"/>
      <c r="F547" s="3"/>
      <c r="G547" s="3"/>
      <c r="H547" s="3"/>
      <c r="I547" s="3"/>
      <c r="J547" s="3"/>
      <c r="K547" s="3"/>
      <c r="L547" s="5"/>
      <c r="T547" s="2"/>
      <c r="AU547" s="5"/>
      <c r="BD547" s="5"/>
      <c r="BE547" s="5"/>
      <c r="BF547" s="5"/>
      <c r="BG547" s="5"/>
      <c r="BH547" s="5"/>
      <c r="BI547" s="5"/>
      <c r="BO547" s="128"/>
      <c r="BP547" s="128"/>
      <c r="BQ547" s="128"/>
      <c r="BR547" s="128"/>
    </row>
    <row r="548" spans="1:70" s="6" customFormat="1" x14ac:dyDescent="0.25">
      <c r="A548" s="1"/>
      <c r="B548" s="2"/>
      <c r="C548" s="4"/>
      <c r="D548" s="3"/>
      <c r="E548" s="3"/>
      <c r="F548" s="3"/>
      <c r="G548" s="3"/>
      <c r="H548" s="3"/>
      <c r="I548" s="3"/>
      <c r="J548" s="3"/>
      <c r="K548" s="3"/>
      <c r="L548" s="5"/>
      <c r="T548" s="2"/>
      <c r="AU548" s="5"/>
      <c r="BD548" s="5"/>
      <c r="BE548" s="5"/>
      <c r="BF548" s="5"/>
      <c r="BG548" s="5"/>
      <c r="BH548" s="5"/>
      <c r="BI548" s="5"/>
      <c r="BO548" s="128"/>
      <c r="BP548" s="128"/>
      <c r="BQ548" s="128"/>
      <c r="BR548" s="128"/>
    </row>
    <row r="549" spans="1:70" s="6" customFormat="1" x14ac:dyDescent="0.25">
      <c r="A549" s="1"/>
      <c r="B549" s="2"/>
      <c r="C549" s="4"/>
      <c r="D549" s="3"/>
      <c r="E549" s="3"/>
      <c r="F549" s="3"/>
      <c r="G549" s="3"/>
      <c r="H549" s="3"/>
      <c r="I549" s="3"/>
      <c r="J549" s="3"/>
      <c r="K549" s="3"/>
      <c r="L549" s="5"/>
      <c r="T549" s="2"/>
      <c r="AU549" s="5"/>
      <c r="BD549" s="5"/>
      <c r="BE549" s="5"/>
      <c r="BF549" s="5"/>
      <c r="BG549" s="5"/>
      <c r="BH549" s="5"/>
      <c r="BI549" s="5"/>
      <c r="BO549" s="128"/>
      <c r="BP549" s="128"/>
      <c r="BQ549" s="128"/>
      <c r="BR549" s="128"/>
    </row>
    <row r="550" spans="1:70" s="6" customFormat="1" x14ac:dyDescent="0.25">
      <c r="A550" s="1"/>
      <c r="B550" s="2"/>
      <c r="C550" s="4"/>
      <c r="D550" s="3"/>
      <c r="E550" s="3"/>
      <c r="F550" s="3"/>
      <c r="G550" s="3"/>
      <c r="H550" s="3"/>
      <c r="I550" s="3"/>
      <c r="J550" s="3"/>
      <c r="K550" s="3"/>
      <c r="L550" s="5"/>
      <c r="T550" s="2"/>
      <c r="AU550" s="5"/>
      <c r="BD550" s="5"/>
      <c r="BE550" s="5"/>
      <c r="BF550" s="5"/>
      <c r="BG550" s="5"/>
      <c r="BH550" s="5"/>
      <c r="BI550" s="5"/>
      <c r="BO550" s="128"/>
      <c r="BP550" s="128"/>
      <c r="BQ550" s="128"/>
      <c r="BR550" s="128"/>
    </row>
    <row r="551" spans="1:70" s="6" customFormat="1" x14ac:dyDescent="0.25">
      <c r="A551" s="1"/>
      <c r="B551" s="2"/>
      <c r="C551" s="4"/>
      <c r="D551" s="3"/>
      <c r="E551" s="3"/>
      <c r="F551" s="3"/>
      <c r="G551" s="3"/>
      <c r="H551" s="3"/>
      <c r="I551" s="3"/>
      <c r="J551" s="3"/>
      <c r="K551" s="3"/>
      <c r="L551" s="5"/>
      <c r="T551" s="2"/>
      <c r="AU551" s="5"/>
      <c r="BD551" s="5"/>
      <c r="BE551" s="5"/>
      <c r="BF551" s="5"/>
      <c r="BG551" s="5"/>
      <c r="BH551" s="5"/>
      <c r="BI551" s="5"/>
      <c r="BO551" s="128"/>
      <c r="BP551" s="128"/>
      <c r="BQ551" s="128"/>
      <c r="BR551" s="128"/>
    </row>
    <row r="552" spans="1:70" s="6" customFormat="1" x14ac:dyDescent="0.25">
      <c r="A552" s="1"/>
      <c r="B552" s="2"/>
      <c r="C552" s="4"/>
      <c r="D552" s="3"/>
      <c r="E552" s="3"/>
      <c r="F552" s="3"/>
      <c r="G552" s="3"/>
      <c r="H552" s="3"/>
      <c r="I552" s="3"/>
      <c r="J552" s="3"/>
      <c r="K552" s="3"/>
      <c r="L552" s="5"/>
      <c r="T552" s="2"/>
      <c r="AU552" s="5"/>
      <c r="BD552" s="5"/>
      <c r="BE552" s="5"/>
      <c r="BF552" s="5"/>
      <c r="BG552" s="5"/>
      <c r="BH552" s="5"/>
      <c r="BI552" s="5"/>
      <c r="BO552" s="128"/>
      <c r="BP552" s="128"/>
      <c r="BQ552" s="128"/>
      <c r="BR552" s="128"/>
    </row>
    <row r="553" spans="1:70" s="6" customFormat="1" x14ac:dyDescent="0.25">
      <c r="A553" s="1"/>
      <c r="B553" s="2"/>
      <c r="C553" s="4"/>
      <c r="D553" s="3"/>
      <c r="E553" s="3"/>
      <c r="F553" s="3"/>
      <c r="G553" s="3"/>
      <c r="H553" s="3"/>
      <c r="I553" s="3"/>
      <c r="J553" s="3"/>
      <c r="K553" s="3"/>
      <c r="L553" s="5"/>
      <c r="T553" s="2"/>
      <c r="AU553" s="5"/>
      <c r="BD553" s="5"/>
      <c r="BE553" s="5"/>
      <c r="BF553" s="5"/>
      <c r="BG553" s="5"/>
      <c r="BH553" s="5"/>
      <c r="BI553" s="5"/>
      <c r="BO553" s="128"/>
      <c r="BP553" s="128"/>
      <c r="BQ553" s="128"/>
      <c r="BR553" s="128"/>
    </row>
    <row r="554" spans="1:70" s="6" customFormat="1" x14ac:dyDescent="0.25">
      <c r="A554" s="1"/>
      <c r="B554" s="2"/>
      <c r="C554" s="4"/>
      <c r="D554" s="3"/>
      <c r="E554" s="3"/>
      <c r="F554" s="3"/>
      <c r="G554" s="3"/>
      <c r="H554" s="3"/>
      <c r="I554" s="3"/>
      <c r="J554" s="3"/>
      <c r="K554" s="3"/>
      <c r="L554" s="5"/>
      <c r="T554" s="2"/>
      <c r="AU554" s="5"/>
      <c r="BD554" s="5"/>
      <c r="BE554" s="5"/>
      <c r="BF554" s="5"/>
      <c r="BG554" s="5"/>
      <c r="BH554" s="5"/>
      <c r="BI554" s="5"/>
      <c r="BO554" s="128"/>
      <c r="BP554" s="128"/>
      <c r="BQ554" s="128"/>
      <c r="BR554" s="128"/>
    </row>
    <row r="555" spans="1:70" s="6" customFormat="1" x14ac:dyDescent="0.25">
      <c r="A555" s="1"/>
      <c r="B555" s="2"/>
      <c r="C555" s="4"/>
      <c r="D555" s="3"/>
      <c r="E555" s="3"/>
      <c r="F555" s="3"/>
      <c r="G555" s="3"/>
      <c r="H555" s="3"/>
      <c r="I555" s="3"/>
      <c r="J555" s="3"/>
      <c r="K555" s="3"/>
      <c r="L555" s="5"/>
      <c r="T555" s="2"/>
      <c r="AU555" s="5"/>
      <c r="BD555" s="5"/>
      <c r="BE555" s="5"/>
      <c r="BF555" s="5"/>
      <c r="BG555" s="5"/>
      <c r="BH555" s="5"/>
      <c r="BI555" s="5"/>
      <c r="BO555" s="128"/>
      <c r="BP555" s="128"/>
      <c r="BQ555" s="128"/>
      <c r="BR555" s="128"/>
    </row>
    <row r="556" spans="1:70" s="6" customFormat="1" x14ac:dyDescent="0.25">
      <c r="A556" s="1"/>
      <c r="B556" s="2"/>
      <c r="C556" s="4"/>
      <c r="D556" s="3"/>
      <c r="E556" s="3"/>
      <c r="F556" s="3"/>
      <c r="G556" s="3"/>
      <c r="H556" s="3"/>
      <c r="I556" s="3"/>
      <c r="J556" s="3"/>
      <c r="K556" s="3"/>
      <c r="L556" s="5"/>
      <c r="T556" s="2"/>
      <c r="AU556" s="5"/>
      <c r="BD556" s="5"/>
      <c r="BE556" s="5"/>
      <c r="BF556" s="5"/>
      <c r="BG556" s="5"/>
      <c r="BH556" s="5"/>
      <c r="BI556" s="5"/>
      <c r="BO556" s="128"/>
      <c r="BP556" s="128"/>
      <c r="BQ556" s="128"/>
      <c r="BR556" s="128"/>
    </row>
    <row r="557" spans="1:70" s="6" customFormat="1" x14ac:dyDescent="0.25">
      <c r="A557" s="1"/>
      <c r="B557" s="2"/>
      <c r="C557" s="4"/>
      <c r="D557" s="3"/>
      <c r="E557" s="3"/>
      <c r="F557" s="3"/>
      <c r="G557" s="3"/>
      <c r="H557" s="3"/>
      <c r="I557" s="3"/>
      <c r="J557" s="3"/>
      <c r="K557" s="3"/>
      <c r="L557" s="5"/>
      <c r="T557" s="2"/>
      <c r="AU557" s="5"/>
      <c r="BD557" s="5"/>
      <c r="BE557" s="5"/>
      <c r="BF557" s="5"/>
      <c r="BG557" s="5"/>
      <c r="BH557" s="5"/>
      <c r="BI557" s="5"/>
      <c r="BO557" s="128"/>
      <c r="BP557" s="128"/>
      <c r="BQ557" s="128"/>
      <c r="BR557" s="128"/>
    </row>
    <row r="558" spans="1:70" s="6" customFormat="1" x14ac:dyDescent="0.25">
      <c r="A558" s="1"/>
      <c r="B558" s="2"/>
      <c r="C558" s="4"/>
      <c r="D558" s="3"/>
      <c r="E558" s="3"/>
      <c r="F558" s="3"/>
      <c r="G558" s="3"/>
      <c r="H558" s="3"/>
      <c r="I558" s="3"/>
      <c r="J558" s="3"/>
      <c r="K558" s="3"/>
      <c r="L558" s="5"/>
      <c r="T558" s="2"/>
      <c r="AU558" s="5"/>
      <c r="BD558" s="5"/>
      <c r="BE558" s="5"/>
      <c r="BF558" s="5"/>
      <c r="BG558" s="5"/>
      <c r="BH558" s="5"/>
      <c r="BI558" s="5"/>
      <c r="BO558" s="128"/>
      <c r="BP558" s="128"/>
      <c r="BQ558" s="128"/>
      <c r="BR558" s="128"/>
    </row>
    <row r="559" spans="1:70" s="6" customFormat="1" x14ac:dyDescent="0.25">
      <c r="A559" s="1"/>
      <c r="B559" s="2"/>
      <c r="C559" s="4"/>
      <c r="D559" s="3"/>
      <c r="E559" s="3"/>
      <c r="F559" s="3"/>
      <c r="G559" s="3"/>
      <c r="H559" s="3"/>
      <c r="I559" s="3"/>
      <c r="J559" s="3"/>
      <c r="K559" s="3"/>
      <c r="L559" s="5"/>
      <c r="T559" s="2"/>
      <c r="AU559" s="5"/>
      <c r="BD559" s="5"/>
      <c r="BE559" s="5"/>
      <c r="BF559" s="5"/>
      <c r="BG559" s="5"/>
      <c r="BH559" s="5"/>
      <c r="BI559" s="5"/>
      <c r="BO559" s="128"/>
      <c r="BP559" s="128"/>
      <c r="BQ559" s="128"/>
      <c r="BR559" s="128"/>
    </row>
    <row r="560" spans="1:70" s="6" customFormat="1" x14ac:dyDescent="0.25">
      <c r="A560" s="1"/>
      <c r="B560" s="2"/>
      <c r="C560" s="4"/>
      <c r="D560" s="3"/>
      <c r="E560" s="3"/>
      <c r="F560" s="3"/>
      <c r="G560" s="3"/>
      <c r="H560" s="3"/>
      <c r="I560" s="3"/>
      <c r="J560" s="3"/>
      <c r="K560" s="3"/>
      <c r="L560" s="5"/>
      <c r="T560" s="2"/>
      <c r="AU560" s="5"/>
      <c r="BD560" s="5"/>
      <c r="BE560" s="5"/>
      <c r="BF560" s="5"/>
      <c r="BG560" s="5"/>
      <c r="BH560" s="5"/>
      <c r="BI560" s="5"/>
      <c r="BO560" s="128"/>
      <c r="BP560" s="128"/>
      <c r="BQ560" s="128"/>
      <c r="BR560" s="128"/>
    </row>
    <row r="561" spans="1:70" s="6" customFormat="1" x14ac:dyDescent="0.25">
      <c r="A561" s="1"/>
      <c r="B561" s="2"/>
      <c r="C561" s="4"/>
      <c r="D561" s="3"/>
      <c r="E561" s="3"/>
      <c r="F561" s="3"/>
      <c r="G561" s="3"/>
      <c r="H561" s="3"/>
      <c r="I561" s="3"/>
      <c r="J561" s="3"/>
      <c r="K561" s="3"/>
      <c r="L561" s="5"/>
      <c r="T561" s="2"/>
      <c r="AU561" s="5"/>
      <c r="BD561" s="5"/>
      <c r="BE561" s="5"/>
      <c r="BF561" s="5"/>
      <c r="BG561" s="5"/>
      <c r="BH561" s="5"/>
      <c r="BI561" s="5"/>
      <c r="BO561" s="128"/>
      <c r="BP561" s="128"/>
      <c r="BQ561" s="128"/>
      <c r="BR561" s="128"/>
    </row>
    <row r="562" spans="1:70" s="6" customFormat="1" x14ac:dyDescent="0.25">
      <c r="A562" s="1"/>
      <c r="B562" s="2"/>
      <c r="C562" s="4"/>
      <c r="D562" s="3"/>
      <c r="E562" s="3"/>
      <c r="F562" s="3"/>
      <c r="G562" s="3"/>
      <c r="H562" s="3"/>
      <c r="I562" s="3"/>
      <c r="J562" s="3"/>
      <c r="K562" s="3"/>
      <c r="L562" s="5"/>
      <c r="T562" s="2"/>
      <c r="AU562" s="5"/>
      <c r="BD562" s="5"/>
      <c r="BE562" s="5"/>
      <c r="BF562" s="5"/>
      <c r="BG562" s="5"/>
      <c r="BH562" s="5"/>
      <c r="BI562" s="5"/>
      <c r="BO562" s="128"/>
      <c r="BP562" s="128"/>
      <c r="BQ562" s="128"/>
      <c r="BR562" s="128"/>
    </row>
    <row r="563" spans="1:70" s="6" customFormat="1" x14ac:dyDescent="0.25">
      <c r="A563" s="1"/>
      <c r="B563" s="2"/>
      <c r="C563" s="4"/>
      <c r="D563" s="3"/>
      <c r="E563" s="3"/>
      <c r="F563" s="3"/>
      <c r="G563" s="3"/>
      <c r="H563" s="3"/>
      <c r="I563" s="3"/>
      <c r="J563" s="3"/>
      <c r="K563" s="3"/>
      <c r="L563" s="5"/>
      <c r="T563" s="2"/>
      <c r="AU563" s="5"/>
      <c r="BD563" s="5"/>
      <c r="BE563" s="5"/>
      <c r="BF563" s="5"/>
      <c r="BG563" s="5"/>
      <c r="BH563" s="5"/>
      <c r="BI563" s="5"/>
      <c r="BO563" s="128"/>
      <c r="BP563" s="128"/>
      <c r="BQ563" s="128"/>
      <c r="BR563" s="128"/>
    </row>
    <row r="564" spans="1:70" s="6" customFormat="1" x14ac:dyDescent="0.25">
      <c r="A564" s="1"/>
      <c r="B564" s="2"/>
      <c r="C564" s="4"/>
      <c r="D564" s="3"/>
      <c r="E564" s="3"/>
      <c r="F564" s="3"/>
      <c r="G564" s="3"/>
      <c r="H564" s="3"/>
      <c r="I564" s="3"/>
      <c r="J564" s="3"/>
      <c r="K564" s="3"/>
      <c r="L564" s="5"/>
      <c r="T564" s="2"/>
      <c r="AU564" s="5"/>
      <c r="BD564" s="5"/>
      <c r="BE564" s="5"/>
      <c r="BF564" s="5"/>
      <c r="BG564" s="5"/>
      <c r="BH564" s="5"/>
      <c r="BI564" s="5"/>
      <c r="BO564" s="128"/>
      <c r="BP564" s="128"/>
      <c r="BQ564" s="128"/>
      <c r="BR564" s="128"/>
    </row>
    <row r="565" spans="1:70" s="6" customFormat="1" x14ac:dyDescent="0.25">
      <c r="A565" s="1"/>
      <c r="B565" s="2"/>
      <c r="C565" s="4"/>
      <c r="D565" s="3"/>
      <c r="E565" s="3"/>
      <c r="F565" s="3"/>
      <c r="G565" s="3"/>
      <c r="H565" s="3"/>
      <c r="I565" s="3"/>
      <c r="J565" s="3"/>
      <c r="K565" s="3"/>
      <c r="L565" s="5"/>
      <c r="T565" s="2"/>
      <c r="AU565" s="5"/>
      <c r="BD565" s="5"/>
      <c r="BE565" s="5"/>
      <c r="BF565" s="5"/>
      <c r="BG565" s="5"/>
      <c r="BH565" s="5"/>
      <c r="BI565" s="5"/>
      <c r="BO565" s="128"/>
      <c r="BP565" s="128"/>
      <c r="BQ565" s="128"/>
      <c r="BR565" s="128"/>
    </row>
    <row r="566" spans="1:70" s="6" customFormat="1" x14ac:dyDescent="0.25">
      <c r="A566" s="1"/>
      <c r="B566" s="2"/>
      <c r="C566" s="4"/>
      <c r="D566" s="3"/>
      <c r="E566" s="3"/>
      <c r="F566" s="3"/>
      <c r="G566" s="3"/>
      <c r="H566" s="3"/>
      <c r="I566" s="3"/>
      <c r="J566" s="3"/>
      <c r="K566" s="3"/>
      <c r="L566" s="5"/>
      <c r="T566" s="2"/>
      <c r="AU566" s="5"/>
      <c r="BD566" s="5"/>
      <c r="BE566" s="5"/>
      <c r="BF566" s="5"/>
      <c r="BG566" s="5"/>
      <c r="BH566" s="5"/>
      <c r="BI566" s="5"/>
      <c r="BO566" s="128"/>
      <c r="BP566" s="128"/>
      <c r="BQ566" s="128"/>
      <c r="BR566" s="128"/>
    </row>
    <row r="567" spans="1:70" s="6" customFormat="1" x14ac:dyDescent="0.25">
      <c r="A567" s="1"/>
      <c r="B567" s="2"/>
      <c r="C567" s="4"/>
      <c r="D567" s="3"/>
      <c r="E567" s="3"/>
      <c r="F567" s="3"/>
      <c r="G567" s="3"/>
      <c r="H567" s="3"/>
      <c r="I567" s="3"/>
      <c r="J567" s="3"/>
      <c r="K567" s="3"/>
      <c r="L567" s="5"/>
      <c r="T567" s="2"/>
      <c r="AU567" s="5"/>
      <c r="BD567" s="5"/>
      <c r="BE567" s="5"/>
      <c r="BF567" s="5"/>
      <c r="BG567" s="5"/>
      <c r="BH567" s="5"/>
      <c r="BI567" s="5"/>
      <c r="BO567" s="128"/>
      <c r="BP567" s="128"/>
      <c r="BQ567" s="128"/>
      <c r="BR567" s="128"/>
    </row>
    <row r="568" spans="1:70" s="6" customFormat="1" x14ac:dyDescent="0.25">
      <c r="A568" s="1"/>
      <c r="B568" s="2"/>
      <c r="C568" s="4"/>
      <c r="D568" s="3"/>
      <c r="E568" s="3"/>
      <c r="F568" s="3"/>
      <c r="G568" s="3"/>
      <c r="H568" s="3"/>
      <c r="I568" s="3"/>
      <c r="J568" s="3"/>
      <c r="K568" s="3"/>
      <c r="L568" s="5"/>
      <c r="T568" s="2"/>
      <c r="AU568" s="5"/>
      <c r="BD568" s="5"/>
      <c r="BE568" s="5"/>
      <c r="BF568" s="5"/>
      <c r="BG568" s="5"/>
      <c r="BH568" s="5"/>
      <c r="BI568" s="5"/>
      <c r="BO568" s="128"/>
      <c r="BP568" s="128"/>
      <c r="BQ568" s="128"/>
      <c r="BR568" s="128"/>
    </row>
    <row r="569" spans="1:70" s="6" customFormat="1" x14ac:dyDescent="0.25">
      <c r="A569" s="1"/>
      <c r="B569" s="2"/>
      <c r="C569" s="4"/>
      <c r="D569" s="3"/>
      <c r="E569" s="3"/>
      <c r="F569" s="3"/>
      <c r="G569" s="3"/>
      <c r="H569" s="3"/>
      <c r="I569" s="3"/>
      <c r="J569" s="3"/>
      <c r="K569" s="3"/>
      <c r="L569" s="5"/>
      <c r="T569" s="2"/>
      <c r="AU569" s="5"/>
      <c r="BD569" s="5"/>
      <c r="BE569" s="5"/>
      <c r="BF569" s="5"/>
      <c r="BG569" s="5"/>
      <c r="BH569" s="5"/>
      <c r="BI569" s="5"/>
      <c r="BO569" s="128"/>
      <c r="BP569" s="128"/>
      <c r="BQ569" s="128"/>
      <c r="BR569" s="128"/>
    </row>
    <row r="570" spans="1:70" s="6" customFormat="1" x14ac:dyDescent="0.25">
      <c r="A570" s="1"/>
      <c r="B570" s="2"/>
      <c r="C570" s="4"/>
      <c r="D570" s="3"/>
      <c r="E570" s="3"/>
      <c r="F570" s="3"/>
      <c r="G570" s="3"/>
      <c r="H570" s="3"/>
      <c r="I570" s="3"/>
      <c r="J570" s="3"/>
      <c r="K570" s="3"/>
      <c r="L570" s="5"/>
      <c r="T570" s="2"/>
      <c r="AU570" s="5"/>
      <c r="BD570" s="5"/>
      <c r="BE570" s="5"/>
      <c r="BF570" s="5"/>
      <c r="BG570" s="5"/>
      <c r="BH570" s="5"/>
      <c r="BI570" s="5"/>
      <c r="BO570" s="128"/>
      <c r="BP570" s="128"/>
      <c r="BQ570" s="128"/>
      <c r="BR570" s="128"/>
    </row>
    <row r="571" spans="1:70" s="6" customFormat="1" x14ac:dyDescent="0.25">
      <c r="A571" s="1"/>
      <c r="B571" s="2"/>
      <c r="C571" s="4"/>
      <c r="D571" s="3"/>
      <c r="E571" s="3"/>
      <c r="F571" s="3"/>
      <c r="G571" s="3"/>
      <c r="H571" s="3"/>
      <c r="I571" s="3"/>
      <c r="J571" s="3"/>
      <c r="K571" s="3"/>
      <c r="L571" s="5"/>
      <c r="T571" s="2"/>
      <c r="AU571" s="5"/>
      <c r="BD571" s="5"/>
      <c r="BE571" s="5"/>
      <c r="BF571" s="5"/>
      <c r="BG571" s="5"/>
      <c r="BH571" s="5"/>
      <c r="BI571" s="5"/>
      <c r="BO571" s="128"/>
      <c r="BP571" s="128"/>
      <c r="BQ571" s="128"/>
      <c r="BR571" s="128"/>
    </row>
    <row r="572" spans="1:70" s="6" customFormat="1" x14ac:dyDescent="0.25">
      <c r="A572" s="1"/>
      <c r="B572" s="2"/>
      <c r="C572" s="4"/>
      <c r="D572" s="3"/>
      <c r="E572" s="3"/>
      <c r="F572" s="3"/>
      <c r="G572" s="3"/>
      <c r="H572" s="3"/>
      <c r="I572" s="3"/>
      <c r="J572" s="3"/>
      <c r="K572" s="3"/>
      <c r="L572" s="5"/>
      <c r="T572" s="2"/>
      <c r="AU572" s="5"/>
      <c r="BD572" s="5"/>
      <c r="BE572" s="5"/>
      <c r="BF572" s="5"/>
      <c r="BG572" s="5"/>
      <c r="BH572" s="5"/>
      <c r="BI572" s="5"/>
      <c r="BO572" s="128"/>
      <c r="BP572" s="128"/>
      <c r="BQ572" s="128"/>
      <c r="BR572" s="128"/>
    </row>
    <row r="573" spans="1:70" s="6" customFormat="1" x14ac:dyDescent="0.25">
      <c r="A573" s="1"/>
      <c r="B573" s="2"/>
      <c r="C573" s="4"/>
      <c r="D573" s="3"/>
      <c r="E573" s="3"/>
      <c r="F573" s="3"/>
      <c r="G573" s="3"/>
      <c r="H573" s="3"/>
      <c r="I573" s="3"/>
      <c r="J573" s="3"/>
      <c r="K573" s="3"/>
      <c r="L573" s="5"/>
      <c r="T573" s="2"/>
      <c r="AU573" s="5"/>
      <c r="BD573" s="5"/>
      <c r="BE573" s="5"/>
      <c r="BF573" s="5"/>
      <c r="BG573" s="5"/>
      <c r="BH573" s="5"/>
      <c r="BI573" s="5"/>
      <c r="BO573" s="128"/>
      <c r="BP573" s="128"/>
      <c r="BQ573" s="128"/>
      <c r="BR573" s="128"/>
    </row>
    <row r="574" spans="1:70" s="6" customFormat="1" x14ac:dyDescent="0.25">
      <c r="A574" s="1"/>
      <c r="B574" s="2"/>
      <c r="C574" s="4"/>
      <c r="D574" s="3"/>
      <c r="E574" s="3"/>
      <c r="F574" s="3"/>
      <c r="G574" s="3"/>
      <c r="H574" s="3"/>
      <c r="I574" s="3"/>
      <c r="J574" s="3"/>
      <c r="K574" s="3"/>
      <c r="L574" s="5"/>
      <c r="T574" s="2"/>
      <c r="AU574" s="5"/>
      <c r="BD574" s="5"/>
      <c r="BE574" s="5"/>
      <c r="BF574" s="5"/>
      <c r="BG574" s="5"/>
      <c r="BH574" s="5"/>
      <c r="BI574" s="5"/>
      <c r="BO574" s="128"/>
      <c r="BP574" s="128"/>
      <c r="BQ574" s="128"/>
      <c r="BR574" s="128"/>
    </row>
    <row r="575" spans="1:70" s="6" customFormat="1" x14ac:dyDescent="0.25">
      <c r="A575" s="1"/>
      <c r="B575" s="2"/>
      <c r="C575" s="4"/>
      <c r="D575" s="3"/>
      <c r="E575" s="3"/>
      <c r="F575" s="3"/>
      <c r="G575" s="3"/>
      <c r="H575" s="3"/>
      <c r="I575" s="3"/>
      <c r="J575" s="3"/>
      <c r="K575" s="3"/>
      <c r="L575" s="5"/>
      <c r="T575" s="2"/>
      <c r="AU575" s="5"/>
      <c r="BD575" s="5"/>
      <c r="BE575" s="5"/>
      <c r="BF575" s="5"/>
      <c r="BG575" s="5"/>
      <c r="BH575" s="5"/>
      <c r="BI575" s="5"/>
      <c r="BO575" s="128"/>
      <c r="BP575" s="128"/>
      <c r="BQ575" s="128"/>
      <c r="BR575" s="128"/>
    </row>
    <row r="576" spans="1:70" s="6" customFormat="1" x14ac:dyDescent="0.25">
      <c r="A576" s="1"/>
      <c r="B576" s="2"/>
      <c r="C576" s="4"/>
      <c r="D576" s="3"/>
      <c r="E576" s="3"/>
      <c r="F576" s="3"/>
      <c r="G576" s="3"/>
      <c r="H576" s="3"/>
      <c r="I576" s="3"/>
      <c r="J576" s="3"/>
      <c r="K576" s="3"/>
      <c r="L576" s="5"/>
      <c r="T576" s="2"/>
      <c r="AU576" s="5"/>
      <c r="BD576" s="5"/>
      <c r="BE576" s="5"/>
      <c r="BF576" s="5"/>
      <c r="BG576" s="5"/>
      <c r="BH576" s="5"/>
      <c r="BI576" s="5"/>
      <c r="BO576" s="128"/>
      <c r="BP576" s="128"/>
      <c r="BQ576" s="128"/>
      <c r="BR576" s="128"/>
    </row>
    <row r="577" spans="1:70" s="6" customFormat="1" x14ac:dyDescent="0.25">
      <c r="A577" s="1"/>
      <c r="B577" s="2"/>
      <c r="C577" s="4"/>
      <c r="D577" s="3"/>
      <c r="E577" s="3"/>
      <c r="F577" s="3"/>
      <c r="G577" s="3"/>
      <c r="H577" s="3"/>
      <c r="I577" s="3"/>
      <c r="J577" s="3"/>
      <c r="K577" s="3"/>
      <c r="L577" s="5"/>
      <c r="T577" s="2"/>
      <c r="AU577" s="5"/>
      <c r="BD577" s="5"/>
      <c r="BE577" s="5"/>
      <c r="BF577" s="5"/>
      <c r="BG577" s="5"/>
      <c r="BH577" s="5"/>
      <c r="BI577" s="5"/>
      <c r="BO577" s="128"/>
      <c r="BP577" s="128"/>
      <c r="BQ577" s="128"/>
      <c r="BR577" s="128"/>
    </row>
    <row r="578" spans="1:70" s="6" customFormat="1" x14ac:dyDescent="0.25">
      <c r="A578" s="1"/>
      <c r="B578" s="2"/>
      <c r="C578" s="4"/>
      <c r="D578" s="3"/>
      <c r="E578" s="3"/>
      <c r="F578" s="3"/>
      <c r="G578" s="3"/>
      <c r="H578" s="3"/>
      <c r="I578" s="3"/>
      <c r="J578" s="3"/>
      <c r="K578" s="3"/>
      <c r="L578" s="5"/>
      <c r="T578" s="2"/>
      <c r="AU578" s="5"/>
      <c r="BD578" s="5"/>
      <c r="BE578" s="5"/>
      <c r="BF578" s="5"/>
      <c r="BG578" s="5"/>
      <c r="BH578" s="5"/>
      <c r="BI578" s="5"/>
      <c r="BO578" s="128"/>
      <c r="BP578" s="128"/>
      <c r="BQ578" s="128"/>
      <c r="BR578" s="128"/>
    </row>
    <row r="579" spans="1:70" s="6" customFormat="1" x14ac:dyDescent="0.25">
      <c r="A579" s="1"/>
      <c r="B579" s="2"/>
      <c r="C579" s="4"/>
      <c r="D579" s="3"/>
      <c r="E579" s="3"/>
      <c r="F579" s="3"/>
      <c r="G579" s="3"/>
      <c r="H579" s="3"/>
      <c r="I579" s="3"/>
      <c r="J579" s="3"/>
      <c r="K579" s="3"/>
      <c r="L579" s="5"/>
      <c r="T579" s="2"/>
      <c r="AU579" s="5"/>
      <c r="BD579" s="5"/>
      <c r="BE579" s="5"/>
      <c r="BF579" s="5"/>
      <c r="BG579" s="5"/>
      <c r="BH579" s="5"/>
      <c r="BI579" s="5"/>
      <c r="BO579" s="128"/>
      <c r="BP579" s="128"/>
      <c r="BQ579" s="128"/>
      <c r="BR579" s="128"/>
    </row>
    <row r="580" spans="1:70" s="6" customFormat="1" x14ac:dyDescent="0.25">
      <c r="A580" s="1"/>
      <c r="B580" s="2"/>
      <c r="C580" s="4"/>
      <c r="D580" s="3"/>
      <c r="E580" s="3"/>
      <c r="F580" s="3"/>
      <c r="G580" s="3"/>
      <c r="H580" s="3"/>
      <c r="I580" s="3"/>
      <c r="J580" s="3"/>
      <c r="K580" s="3"/>
      <c r="L580" s="5"/>
      <c r="T580" s="2"/>
      <c r="AU580" s="5"/>
      <c r="BD580" s="5"/>
      <c r="BE580" s="5"/>
      <c r="BF580" s="5"/>
      <c r="BG580" s="5"/>
      <c r="BH580" s="5"/>
      <c r="BI580" s="5"/>
      <c r="BO580" s="128"/>
      <c r="BP580" s="128"/>
      <c r="BQ580" s="128"/>
      <c r="BR580" s="128"/>
    </row>
    <row r="581" spans="1:70" s="6" customFormat="1" x14ac:dyDescent="0.25">
      <c r="A581" s="1"/>
      <c r="B581" s="2"/>
      <c r="C581" s="4"/>
      <c r="D581" s="3"/>
      <c r="E581" s="3"/>
      <c r="F581" s="3"/>
      <c r="G581" s="3"/>
      <c r="H581" s="3"/>
      <c r="I581" s="3"/>
      <c r="J581" s="3"/>
      <c r="K581" s="3"/>
      <c r="L581" s="5"/>
      <c r="T581" s="2"/>
      <c r="AU581" s="5"/>
      <c r="BD581" s="5"/>
      <c r="BE581" s="5"/>
      <c r="BF581" s="5"/>
      <c r="BG581" s="5"/>
      <c r="BH581" s="5"/>
      <c r="BI581" s="5"/>
      <c r="BO581" s="128"/>
      <c r="BP581" s="128"/>
      <c r="BQ581" s="128"/>
      <c r="BR581" s="128"/>
    </row>
    <row r="582" spans="1:70" s="6" customFormat="1" x14ac:dyDescent="0.25">
      <c r="A582" s="1"/>
      <c r="B582" s="2"/>
      <c r="C582" s="4"/>
      <c r="D582" s="3"/>
      <c r="E582" s="3"/>
      <c r="F582" s="3"/>
      <c r="G582" s="3"/>
      <c r="H582" s="3"/>
      <c r="I582" s="3"/>
      <c r="J582" s="3"/>
      <c r="K582" s="3"/>
      <c r="L582" s="5"/>
      <c r="T582" s="2"/>
      <c r="AU582" s="5"/>
      <c r="BD582" s="5"/>
      <c r="BE582" s="5"/>
      <c r="BF582" s="5"/>
      <c r="BG582" s="5"/>
      <c r="BH582" s="5"/>
      <c r="BI582" s="5"/>
      <c r="BO582" s="128"/>
      <c r="BP582" s="128"/>
      <c r="BQ582" s="128"/>
      <c r="BR582" s="128"/>
    </row>
    <row r="583" spans="1:70" s="6" customFormat="1" x14ac:dyDescent="0.25">
      <c r="A583" s="1"/>
      <c r="B583" s="2"/>
      <c r="C583" s="4"/>
      <c r="D583" s="3"/>
      <c r="E583" s="3"/>
      <c r="F583" s="3"/>
      <c r="G583" s="3"/>
      <c r="H583" s="3"/>
      <c r="I583" s="3"/>
      <c r="J583" s="3"/>
      <c r="K583" s="3"/>
      <c r="L583" s="5"/>
      <c r="T583" s="2"/>
      <c r="AU583" s="5"/>
      <c r="BD583" s="5"/>
      <c r="BE583" s="5"/>
      <c r="BF583" s="5"/>
      <c r="BG583" s="5"/>
      <c r="BH583" s="5"/>
      <c r="BI583" s="5"/>
      <c r="BO583" s="128"/>
      <c r="BP583" s="128"/>
      <c r="BQ583" s="128"/>
      <c r="BR583" s="128"/>
    </row>
    <row r="584" spans="1:70" s="6" customFormat="1" x14ac:dyDescent="0.25">
      <c r="A584" s="1"/>
      <c r="B584" s="2"/>
      <c r="C584" s="4"/>
      <c r="D584" s="3"/>
      <c r="E584" s="3"/>
      <c r="F584" s="3"/>
      <c r="G584" s="3"/>
      <c r="H584" s="3"/>
      <c r="I584" s="3"/>
      <c r="J584" s="3"/>
      <c r="K584" s="3"/>
      <c r="L584" s="5"/>
      <c r="T584" s="2"/>
      <c r="AU584" s="5"/>
      <c r="BD584" s="5"/>
      <c r="BE584" s="5"/>
      <c r="BF584" s="5"/>
      <c r="BG584" s="5"/>
      <c r="BH584" s="5"/>
      <c r="BI584" s="5"/>
      <c r="BO584" s="128"/>
      <c r="BP584" s="128"/>
      <c r="BQ584" s="128"/>
      <c r="BR584" s="128"/>
    </row>
    <row r="585" spans="1:70" s="6" customFormat="1" x14ac:dyDescent="0.25">
      <c r="A585" s="1"/>
      <c r="B585" s="2"/>
      <c r="C585" s="4"/>
      <c r="D585" s="3"/>
      <c r="E585" s="3"/>
      <c r="F585" s="3"/>
      <c r="G585" s="3"/>
      <c r="H585" s="3"/>
      <c r="I585" s="3"/>
      <c r="J585" s="3"/>
      <c r="K585" s="3"/>
      <c r="L585" s="5"/>
      <c r="T585" s="2"/>
      <c r="AU585" s="5"/>
      <c r="BD585" s="5"/>
      <c r="BE585" s="5"/>
      <c r="BF585" s="5"/>
      <c r="BG585" s="5"/>
      <c r="BH585" s="5"/>
      <c r="BI585" s="5"/>
      <c r="BO585" s="128"/>
      <c r="BP585" s="128"/>
      <c r="BQ585" s="128"/>
      <c r="BR585" s="128"/>
    </row>
    <row r="586" spans="1:70" s="6" customFormat="1" x14ac:dyDescent="0.25">
      <c r="A586" s="1"/>
      <c r="B586" s="2"/>
      <c r="C586" s="4"/>
      <c r="D586" s="3"/>
      <c r="E586" s="3"/>
      <c r="F586" s="3"/>
      <c r="G586" s="3"/>
      <c r="H586" s="3"/>
      <c r="I586" s="3"/>
      <c r="J586" s="3"/>
      <c r="K586" s="3"/>
      <c r="L586" s="5"/>
      <c r="T586" s="2"/>
      <c r="AU586" s="5"/>
      <c r="BD586" s="5"/>
      <c r="BE586" s="5"/>
      <c r="BF586" s="5"/>
      <c r="BG586" s="5"/>
      <c r="BH586" s="5"/>
      <c r="BI586" s="5"/>
      <c r="BO586" s="128"/>
      <c r="BP586" s="128"/>
      <c r="BQ586" s="128"/>
      <c r="BR586" s="128"/>
    </row>
    <row r="587" spans="1:70" s="6" customFormat="1" x14ac:dyDescent="0.25">
      <c r="A587" s="1"/>
      <c r="B587" s="2"/>
      <c r="C587" s="4"/>
      <c r="D587" s="3"/>
      <c r="E587" s="3"/>
      <c r="F587" s="3"/>
      <c r="G587" s="3"/>
      <c r="H587" s="3"/>
      <c r="I587" s="3"/>
      <c r="J587" s="3"/>
      <c r="K587" s="3"/>
      <c r="L587" s="5"/>
      <c r="T587" s="2"/>
      <c r="AU587" s="5"/>
      <c r="BD587" s="5"/>
      <c r="BE587" s="5"/>
      <c r="BF587" s="5"/>
      <c r="BG587" s="5"/>
      <c r="BH587" s="5"/>
      <c r="BI587" s="5"/>
      <c r="BO587" s="128"/>
      <c r="BP587" s="128"/>
      <c r="BQ587" s="128"/>
      <c r="BR587" s="128"/>
    </row>
    <row r="588" spans="1:70" s="6" customFormat="1" x14ac:dyDescent="0.25">
      <c r="A588" s="1"/>
      <c r="B588" s="2"/>
      <c r="C588" s="4"/>
      <c r="D588" s="3"/>
      <c r="E588" s="3"/>
      <c r="F588" s="3"/>
      <c r="G588" s="3"/>
      <c r="H588" s="3"/>
      <c r="I588" s="3"/>
      <c r="J588" s="3"/>
      <c r="K588" s="3"/>
      <c r="L588" s="5"/>
      <c r="T588" s="2"/>
      <c r="AU588" s="5"/>
      <c r="BD588" s="5"/>
      <c r="BE588" s="5"/>
      <c r="BF588" s="5"/>
      <c r="BG588" s="5"/>
      <c r="BH588" s="5"/>
      <c r="BI588" s="5"/>
      <c r="BO588" s="128"/>
      <c r="BP588" s="128"/>
      <c r="BQ588" s="128"/>
      <c r="BR588" s="128"/>
    </row>
    <row r="589" spans="1:70" s="6" customFormat="1" x14ac:dyDescent="0.25">
      <c r="A589" s="1"/>
      <c r="B589" s="2"/>
      <c r="C589" s="4"/>
      <c r="D589" s="3"/>
      <c r="E589" s="3"/>
      <c r="F589" s="3"/>
      <c r="G589" s="3"/>
      <c r="H589" s="3"/>
      <c r="I589" s="3"/>
      <c r="J589" s="3"/>
      <c r="K589" s="3"/>
      <c r="L589" s="5"/>
      <c r="T589" s="2"/>
      <c r="AU589" s="5"/>
      <c r="BD589" s="5"/>
      <c r="BE589" s="5"/>
      <c r="BF589" s="5"/>
      <c r="BG589" s="5"/>
      <c r="BH589" s="5"/>
      <c r="BI589" s="5"/>
      <c r="BO589" s="128"/>
      <c r="BP589" s="128"/>
      <c r="BQ589" s="128"/>
      <c r="BR589" s="128"/>
    </row>
    <row r="590" spans="1:70" s="6" customFormat="1" x14ac:dyDescent="0.25">
      <c r="A590" s="1"/>
      <c r="B590" s="2"/>
      <c r="C590" s="4"/>
      <c r="D590" s="3"/>
      <c r="E590" s="3"/>
      <c r="F590" s="3"/>
      <c r="G590" s="3"/>
      <c r="H590" s="3"/>
      <c r="I590" s="3"/>
      <c r="J590" s="3"/>
      <c r="K590" s="3"/>
      <c r="L590" s="5"/>
      <c r="T590" s="2"/>
      <c r="AU590" s="5"/>
      <c r="BD590" s="5"/>
      <c r="BE590" s="5"/>
      <c r="BF590" s="5"/>
      <c r="BG590" s="5"/>
      <c r="BH590" s="5"/>
      <c r="BI590" s="5"/>
      <c r="BO590" s="128"/>
      <c r="BP590" s="128"/>
      <c r="BQ590" s="128"/>
      <c r="BR590" s="128"/>
    </row>
    <row r="591" spans="1:70" s="6" customFormat="1" x14ac:dyDescent="0.25">
      <c r="A591" s="1"/>
      <c r="B591" s="2"/>
      <c r="C591" s="4"/>
      <c r="D591" s="3"/>
      <c r="E591" s="3"/>
      <c r="F591" s="3"/>
      <c r="G591" s="3"/>
      <c r="H591" s="3"/>
      <c r="I591" s="3"/>
      <c r="J591" s="3"/>
      <c r="K591" s="3"/>
      <c r="L591" s="5"/>
      <c r="T591" s="2"/>
      <c r="AU591" s="5"/>
      <c r="BD591" s="5"/>
      <c r="BE591" s="5"/>
      <c r="BF591" s="5"/>
      <c r="BG591" s="5"/>
      <c r="BH591" s="5"/>
      <c r="BI591" s="5"/>
      <c r="BO591" s="128"/>
      <c r="BP591" s="128"/>
      <c r="BQ591" s="128"/>
      <c r="BR591" s="128"/>
    </row>
    <row r="592" spans="1:70" s="6" customFormat="1" x14ac:dyDescent="0.25">
      <c r="A592" s="1"/>
      <c r="B592" s="2"/>
      <c r="C592" s="4"/>
      <c r="D592" s="3"/>
      <c r="E592" s="3"/>
      <c r="F592" s="3"/>
      <c r="G592" s="3"/>
      <c r="H592" s="3"/>
      <c r="I592" s="3"/>
      <c r="J592" s="3"/>
      <c r="K592" s="3"/>
      <c r="L592" s="5"/>
      <c r="T592" s="2"/>
      <c r="AU592" s="5"/>
      <c r="BD592" s="5"/>
      <c r="BE592" s="5"/>
      <c r="BF592" s="5"/>
      <c r="BG592" s="5"/>
      <c r="BH592" s="5"/>
      <c r="BI592" s="5"/>
      <c r="BO592" s="128"/>
      <c r="BP592" s="128"/>
      <c r="BQ592" s="128"/>
      <c r="BR592" s="128"/>
    </row>
    <row r="593" spans="1:70" s="6" customFormat="1" x14ac:dyDescent="0.25">
      <c r="A593" s="1"/>
      <c r="B593" s="2"/>
      <c r="C593" s="4"/>
      <c r="D593" s="3"/>
      <c r="E593" s="3"/>
      <c r="F593" s="3"/>
      <c r="G593" s="3"/>
      <c r="H593" s="3"/>
      <c r="I593" s="3"/>
      <c r="J593" s="3"/>
      <c r="K593" s="3"/>
      <c r="L593" s="5"/>
      <c r="T593" s="2"/>
      <c r="AU593" s="5"/>
      <c r="BD593" s="5"/>
      <c r="BE593" s="5"/>
      <c r="BF593" s="5"/>
      <c r="BG593" s="5"/>
      <c r="BH593" s="5"/>
      <c r="BI593" s="5"/>
      <c r="BO593" s="128"/>
      <c r="BP593" s="128"/>
      <c r="BQ593" s="128"/>
      <c r="BR593" s="128"/>
    </row>
    <row r="594" spans="1:70" s="6" customFormat="1" x14ac:dyDescent="0.25">
      <c r="A594" s="1"/>
      <c r="B594" s="2"/>
      <c r="C594" s="4"/>
      <c r="D594" s="3"/>
      <c r="E594" s="3"/>
      <c r="F594" s="3"/>
      <c r="G594" s="3"/>
      <c r="H594" s="3"/>
      <c r="I594" s="3"/>
      <c r="J594" s="3"/>
      <c r="K594" s="3"/>
      <c r="L594" s="5"/>
      <c r="T594" s="2"/>
      <c r="AU594" s="5"/>
      <c r="BD594" s="5"/>
      <c r="BE594" s="5"/>
      <c r="BF594" s="5"/>
      <c r="BG594" s="5"/>
      <c r="BH594" s="5"/>
      <c r="BI594" s="5"/>
      <c r="BO594" s="128"/>
      <c r="BP594" s="128"/>
      <c r="BQ594" s="128"/>
      <c r="BR594" s="128"/>
    </row>
    <row r="595" spans="1:70" s="6" customFormat="1" x14ac:dyDescent="0.25">
      <c r="A595" s="1"/>
      <c r="B595" s="2"/>
      <c r="C595" s="4"/>
      <c r="D595" s="3"/>
      <c r="E595" s="3"/>
      <c r="F595" s="3"/>
      <c r="G595" s="3"/>
      <c r="H595" s="3"/>
      <c r="I595" s="3"/>
      <c r="J595" s="3"/>
      <c r="K595" s="3"/>
      <c r="L595" s="5"/>
      <c r="T595" s="2"/>
      <c r="AU595" s="5"/>
      <c r="BD595" s="5"/>
      <c r="BE595" s="5"/>
      <c r="BF595" s="5"/>
      <c r="BG595" s="5"/>
      <c r="BH595" s="5"/>
      <c r="BI595" s="5"/>
      <c r="BO595" s="128"/>
      <c r="BP595" s="128"/>
      <c r="BQ595" s="128"/>
      <c r="BR595" s="128"/>
    </row>
    <row r="596" spans="1:70" s="6" customFormat="1" x14ac:dyDescent="0.25">
      <c r="A596" s="1"/>
      <c r="B596" s="2"/>
      <c r="C596" s="4"/>
      <c r="D596" s="3"/>
      <c r="E596" s="3"/>
      <c r="F596" s="3"/>
      <c r="G596" s="3"/>
      <c r="H596" s="3"/>
      <c r="I596" s="3"/>
      <c r="J596" s="3"/>
      <c r="K596" s="3"/>
      <c r="L596" s="5"/>
      <c r="T596" s="2"/>
      <c r="AU596" s="5"/>
      <c r="BD596" s="5"/>
      <c r="BE596" s="5"/>
      <c r="BF596" s="5"/>
      <c r="BG596" s="5"/>
      <c r="BH596" s="5"/>
      <c r="BI596" s="5"/>
      <c r="BO596" s="128"/>
      <c r="BP596" s="128"/>
      <c r="BQ596" s="128"/>
      <c r="BR596" s="128"/>
    </row>
    <row r="597" spans="1:70" s="6" customFormat="1" x14ac:dyDescent="0.25">
      <c r="A597" s="1"/>
      <c r="B597" s="2"/>
      <c r="C597" s="4"/>
      <c r="D597" s="3"/>
      <c r="E597" s="3"/>
      <c r="F597" s="3"/>
      <c r="G597" s="3"/>
      <c r="H597" s="3"/>
      <c r="I597" s="3"/>
      <c r="J597" s="3"/>
      <c r="K597" s="3"/>
      <c r="L597" s="5"/>
      <c r="T597" s="2"/>
      <c r="AU597" s="5"/>
      <c r="BD597" s="5"/>
      <c r="BE597" s="5"/>
      <c r="BF597" s="5"/>
      <c r="BG597" s="5"/>
      <c r="BH597" s="5"/>
      <c r="BI597" s="5"/>
      <c r="BO597" s="128"/>
      <c r="BP597" s="128"/>
      <c r="BQ597" s="128"/>
      <c r="BR597" s="128"/>
    </row>
    <row r="598" spans="1:70" s="6" customFormat="1" x14ac:dyDescent="0.25">
      <c r="A598" s="1"/>
      <c r="B598" s="2"/>
      <c r="C598" s="4"/>
      <c r="D598" s="3"/>
      <c r="E598" s="3"/>
      <c r="F598" s="3"/>
      <c r="G598" s="3"/>
      <c r="H598" s="3"/>
      <c r="I598" s="3"/>
      <c r="J598" s="3"/>
      <c r="K598" s="3"/>
      <c r="L598" s="5"/>
      <c r="T598" s="2"/>
      <c r="AU598" s="5"/>
      <c r="BD598" s="5"/>
      <c r="BE598" s="5"/>
      <c r="BF598" s="5"/>
      <c r="BG598" s="5"/>
      <c r="BH598" s="5"/>
      <c r="BI598" s="5"/>
      <c r="BO598" s="128"/>
      <c r="BP598" s="128"/>
      <c r="BQ598" s="128"/>
      <c r="BR598" s="128"/>
    </row>
    <row r="599" spans="1:70" s="6" customFormat="1" x14ac:dyDescent="0.25">
      <c r="A599" s="1"/>
      <c r="B599" s="2"/>
      <c r="C599" s="4"/>
      <c r="D599" s="3"/>
      <c r="E599" s="3"/>
      <c r="F599" s="3"/>
      <c r="G599" s="3"/>
      <c r="H599" s="3"/>
      <c r="I599" s="3"/>
      <c r="J599" s="3"/>
      <c r="K599" s="3"/>
      <c r="L599" s="5"/>
      <c r="T599" s="2"/>
      <c r="AU599" s="5"/>
      <c r="BD599" s="5"/>
      <c r="BE599" s="5"/>
      <c r="BF599" s="5"/>
      <c r="BG599" s="5"/>
      <c r="BH599" s="5"/>
      <c r="BI599" s="5"/>
      <c r="BO599" s="128"/>
      <c r="BP599" s="128"/>
      <c r="BQ599" s="128"/>
      <c r="BR599" s="128"/>
    </row>
    <row r="600" spans="1:70" s="6" customFormat="1" x14ac:dyDescent="0.25">
      <c r="A600" s="1"/>
      <c r="B600" s="2"/>
      <c r="C600" s="4"/>
      <c r="D600" s="3"/>
      <c r="E600" s="3"/>
      <c r="F600" s="3"/>
      <c r="G600" s="3"/>
      <c r="H600" s="3"/>
      <c r="I600" s="3"/>
      <c r="J600" s="3"/>
      <c r="K600" s="3"/>
      <c r="L600" s="5"/>
      <c r="T600" s="2"/>
      <c r="AU600" s="5"/>
      <c r="BD600" s="5"/>
      <c r="BE600" s="5"/>
      <c r="BF600" s="5"/>
      <c r="BG600" s="5"/>
      <c r="BH600" s="5"/>
      <c r="BI600" s="5"/>
      <c r="BO600" s="128"/>
      <c r="BP600" s="128"/>
      <c r="BQ600" s="128"/>
      <c r="BR600" s="128"/>
    </row>
    <row r="601" spans="1:70" s="6" customFormat="1" x14ac:dyDescent="0.25">
      <c r="A601" s="1"/>
      <c r="B601" s="2"/>
      <c r="C601" s="4"/>
      <c r="D601" s="3"/>
      <c r="E601" s="3"/>
      <c r="F601" s="3"/>
      <c r="G601" s="3"/>
      <c r="H601" s="3"/>
      <c r="I601" s="3"/>
      <c r="J601" s="3"/>
      <c r="K601" s="3"/>
      <c r="L601" s="5"/>
      <c r="T601" s="2"/>
      <c r="AU601" s="5"/>
      <c r="BD601" s="5"/>
      <c r="BE601" s="5"/>
      <c r="BF601" s="5"/>
      <c r="BG601" s="5"/>
      <c r="BH601" s="5"/>
      <c r="BI601" s="5"/>
      <c r="BO601" s="128"/>
      <c r="BP601" s="128"/>
      <c r="BQ601" s="128"/>
      <c r="BR601" s="128"/>
    </row>
    <row r="602" spans="1:70" s="6" customFormat="1" x14ac:dyDescent="0.25">
      <c r="A602" s="1"/>
      <c r="B602" s="2"/>
      <c r="C602" s="4"/>
      <c r="D602" s="3"/>
      <c r="E602" s="3"/>
      <c r="F602" s="3"/>
      <c r="G602" s="3"/>
      <c r="H602" s="3"/>
      <c r="I602" s="3"/>
      <c r="J602" s="3"/>
      <c r="K602" s="3"/>
      <c r="L602" s="5"/>
      <c r="T602" s="2"/>
      <c r="AU602" s="5"/>
      <c r="BD602" s="5"/>
      <c r="BE602" s="5"/>
      <c r="BF602" s="5"/>
      <c r="BG602" s="5"/>
      <c r="BH602" s="5"/>
      <c r="BI602" s="5"/>
      <c r="BO602" s="128"/>
      <c r="BP602" s="128"/>
      <c r="BQ602" s="128"/>
      <c r="BR602" s="128"/>
    </row>
    <row r="603" spans="1:70" s="6" customFormat="1" x14ac:dyDescent="0.25">
      <c r="A603" s="1"/>
      <c r="B603" s="2"/>
      <c r="C603" s="4"/>
      <c r="D603" s="3"/>
      <c r="E603" s="3"/>
      <c r="F603" s="3"/>
      <c r="G603" s="3"/>
      <c r="H603" s="3"/>
      <c r="I603" s="3"/>
      <c r="J603" s="3"/>
      <c r="K603" s="3"/>
      <c r="L603" s="5"/>
      <c r="T603" s="2"/>
      <c r="AU603" s="5"/>
      <c r="BD603" s="5"/>
      <c r="BE603" s="5"/>
      <c r="BF603" s="5"/>
      <c r="BG603" s="5"/>
      <c r="BH603" s="5"/>
      <c r="BI603" s="5"/>
      <c r="BO603" s="128"/>
      <c r="BP603" s="128"/>
      <c r="BQ603" s="128"/>
      <c r="BR603" s="128"/>
    </row>
    <row r="604" spans="1:70" s="6" customFormat="1" x14ac:dyDescent="0.25">
      <c r="A604" s="1"/>
      <c r="B604" s="2"/>
      <c r="C604" s="4"/>
      <c r="D604" s="3"/>
      <c r="E604" s="3"/>
      <c r="F604" s="3"/>
      <c r="G604" s="3"/>
      <c r="H604" s="3"/>
      <c r="I604" s="3"/>
      <c r="J604" s="3"/>
      <c r="K604" s="3"/>
      <c r="L604" s="5"/>
      <c r="T604" s="2"/>
      <c r="AU604" s="5"/>
      <c r="BD604" s="5"/>
      <c r="BE604" s="5"/>
      <c r="BF604" s="5"/>
      <c r="BG604" s="5"/>
      <c r="BH604" s="5"/>
      <c r="BI604" s="5"/>
      <c r="BO604" s="128"/>
      <c r="BP604" s="128"/>
      <c r="BQ604" s="128"/>
      <c r="BR604" s="128"/>
    </row>
    <row r="605" spans="1:70" s="6" customFormat="1" x14ac:dyDescent="0.25">
      <c r="A605" s="1"/>
      <c r="B605" s="2"/>
      <c r="C605" s="4"/>
      <c r="D605" s="3"/>
      <c r="E605" s="3"/>
      <c r="F605" s="3"/>
      <c r="G605" s="3"/>
      <c r="H605" s="3"/>
      <c r="I605" s="3"/>
      <c r="J605" s="3"/>
      <c r="K605" s="3"/>
      <c r="L605" s="5"/>
      <c r="T605" s="2"/>
      <c r="AU605" s="5"/>
      <c r="BD605" s="5"/>
      <c r="BE605" s="5"/>
      <c r="BF605" s="5"/>
      <c r="BG605" s="5"/>
      <c r="BH605" s="5"/>
      <c r="BI605" s="5"/>
      <c r="BO605" s="128"/>
      <c r="BP605" s="128"/>
      <c r="BQ605" s="128"/>
      <c r="BR605" s="128"/>
    </row>
    <row r="606" spans="1:70" s="6" customFormat="1" x14ac:dyDescent="0.25">
      <c r="A606" s="1"/>
      <c r="B606" s="2"/>
      <c r="C606" s="4"/>
      <c r="D606" s="3"/>
      <c r="E606" s="3"/>
      <c r="F606" s="3"/>
      <c r="G606" s="3"/>
      <c r="H606" s="3"/>
      <c r="I606" s="3"/>
      <c r="J606" s="3"/>
      <c r="K606" s="3"/>
      <c r="L606" s="5"/>
      <c r="T606" s="2"/>
      <c r="AU606" s="5"/>
      <c r="BD606" s="5"/>
      <c r="BE606" s="5"/>
      <c r="BF606" s="5"/>
      <c r="BG606" s="5"/>
      <c r="BH606" s="5"/>
      <c r="BI606" s="5"/>
      <c r="BO606" s="128"/>
      <c r="BP606" s="128"/>
      <c r="BQ606" s="128"/>
      <c r="BR606" s="128"/>
    </row>
    <row r="607" spans="1:70" s="6" customFormat="1" x14ac:dyDescent="0.25">
      <c r="A607" s="1"/>
      <c r="B607" s="2"/>
      <c r="C607" s="4"/>
      <c r="D607" s="3"/>
      <c r="E607" s="3"/>
      <c r="F607" s="3"/>
      <c r="G607" s="3"/>
      <c r="H607" s="3"/>
      <c r="I607" s="3"/>
      <c r="J607" s="3"/>
      <c r="K607" s="3"/>
      <c r="L607" s="5"/>
      <c r="T607" s="2"/>
      <c r="AU607" s="5"/>
      <c r="BD607" s="5"/>
      <c r="BE607" s="5"/>
      <c r="BF607" s="5"/>
      <c r="BG607" s="5"/>
      <c r="BH607" s="5"/>
      <c r="BI607" s="5"/>
      <c r="BO607" s="128"/>
      <c r="BP607" s="128"/>
      <c r="BQ607" s="128"/>
      <c r="BR607" s="128"/>
    </row>
    <row r="608" spans="1:70" s="6" customFormat="1" x14ac:dyDescent="0.25">
      <c r="A608" s="1"/>
      <c r="B608" s="2"/>
      <c r="C608" s="4"/>
      <c r="D608" s="3"/>
      <c r="E608" s="3"/>
      <c r="F608" s="3"/>
      <c r="G608" s="3"/>
      <c r="H608" s="3"/>
      <c r="I608" s="3"/>
      <c r="J608" s="3"/>
      <c r="K608" s="3"/>
      <c r="L608" s="5"/>
      <c r="T608" s="2"/>
      <c r="AU608" s="5"/>
      <c r="BD608" s="5"/>
      <c r="BE608" s="5"/>
      <c r="BF608" s="5"/>
      <c r="BG608" s="5"/>
      <c r="BH608" s="5"/>
      <c r="BI608" s="5"/>
      <c r="BO608" s="128"/>
      <c r="BP608" s="128"/>
      <c r="BQ608" s="128"/>
      <c r="BR608" s="128"/>
    </row>
    <row r="609" spans="1:70" s="6" customFormat="1" x14ac:dyDescent="0.25">
      <c r="A609" s="1"/>
      <c r="B609" s="2"/>
      <c r="C609" s="4"/>
      <c r="D609" s="3"/>
      <c r="E609" s="3"/>
      <c r="F609" s="3"/>
      <c r="G609" s="3"/>
      <c r="H609" s="3"/>
      <c r="I609" s="3"/>
      <c r="J609" s="3"/>
      <c r="K609" s="3"/>
      <c r="L609" s="5"/>
      <c r="T609" s="2"/>
      <c r="AU609" s="5"/>
      <c r="BD609" s="5"/>
      <c r="BE609" s="5"/>
      <c r="BF609" s="5"/>
      <c r="BG609" s="5"/>
      <c r="BH609" s="5"/>
      <c r="BI609" s="5"/>
      <c r="BO609" s="128"/>
      <c r="BP609" s="128"/>
      <c r="BQ609" s="128"/>
      <c r="BR609" s="128"/>
    </row>
    <row r="610" spans="1:70" s="6" customFormat="1" x14ac:dyDescent="0.25">
      <c r="A610" s="1"/>
      <c r="B610" s="2"/>
      <c r="C610" s="4"/>
      <c r="D610" s="3"/>
      <c r="E610" s="3"/>
      <c r="F610" s="3"/>
      <c r="G610" s="3"/>
      <c r="H610" s="3"/>
      <c r="I610" s="3"/>
      <c r="J610" s="3"/>
      <c r="K610" s="3"/>
      <c r="L610" s="5"/>
      <c r="T610" s="2"/>
      <c r="AU610" s="5"/>
      <c r="BD610" s="5"/>
      <c r="BE610" s="5"/>
      <c r="BF610" s="5"/>
      <c r="BG610" s="5"/>
      <c r="BH610" s="5"/>
      <c r="BI610" s="5"/>
      <c r="BO610" s="128"/>
      <c r="BP610" s="128"/>
      <c r="BQ610" s="128"/>
      <c r="BR610" s="128"/>
    </row>
    <row r="611" spans="1:70" s="6" customFormat="1" x14ac:dyDescent="0.25">
      <c r="A611" s="1"/>
      <c r="B611" s="2"/>
      <c r="C611" s="4"/>
      <c r="D611" s="3"/>
      <c r="E611" s="3"/>
      <c r="F611" s="3"/>
      <c r="G611" s="3"/>
      <c r="H611" s="3"/>
      <c r="I611" s="3"/>
      <c r="J611" s="3"/>
      <c r="K611" s="3"/>
      <c r="L611" s="5"/>
      <c r="T611" s="2"/>
      <c r="AU611" s="5"/>
      <c r="BD611" s="5"/>
      <c r="BE611" s="5"/>
      <c r="BF611" s="5"/>
      <c r="BG611" s="5"/>
      <c r="BH611" s="5"/>
      <c r="BI611" s="5"/>
      <c r="BO611" s="128"/>
      <c r="BP611" s="128"/>
      <c r="BQ611" s="128"/>
      <c r="BR611" s="128"/>
    </row>
    <row r="612" spans="1:70" s="6" customFormat="1" x14ac:dyDescent="0.25">
      <c r="A612" s="1"/>
      <c r="B612" s="2"/>
      <c r="C612" s="4"/>
      <c r="D612" s="3"/>
      <c r="E612" s="3"/>
      <c r="F612" s="3"/>
      <c r="G612" s="3"/>
      <c r="H612" s="3"/>
      <c r="I612" s="3"/>
      <c r="J612" s="3"/>
      <c r="K612" s="3"/>
      <c r="L612" s="5"/>
      <c r="T612" s="2"/>
      <c r="AU612" s="5"/>
      <c r="BD612" s="5"/>
      <c r="BE612" s="5"/>
      <c r="BF612" s="5"/>
      <c r="BG612" s="5"/>
      <c r="BH612" s="5"/>
      <c r="BI612" s="5"/>
      <c r="BO612" s="128"/>
      <c r="BP612" s="128"/>
      <c r="BQ612" s="128"/>
      <c r="BR612" s="128"/>
    </row>
    <row r="613" spans="1:70" s="6" customFormat="1" x14ac:dyDescent="0.25">
      <c r="A613" s="1"/>
      <c r="B613" s="2"/>
      <c r="C613" s="4"/>
      <c r="D613" s="3"/>
      <c r="E613" s="3"/>
      <c r="F613" s="3"/>
      <c r="G613" s="3"/>
      <c r="H613" s="3"/>
      <c r="I613" s="3"/>
      <c r="J613" s="3"/>
      <c r="K613" s="3"/>
      <c r="L613" s="5"/>
      <c r="T613" s="2"/>
      <c r="AU613" s="5"/>
      <c r="BD613" s="5"/>
      <c r="BE613" s="5"/>
      <c r="BF613" s="5"/>
      <c r="BG613" s="5"/>
      <c r="BH613" s="5"/>
      <c r="BI613" s="5"/>
      <c r="BO613" s="128"/>
      <c r="BP613" s="128"/>
      <c r="BQ613" s="128"/>
      <c r="BR613" s="128"/>
    </row>
    <row r="614" spans="1:70" s="6" customFormat="1" x14ac:dyDescent="0.25">
      <c r="A614" s="1"/>
      <c r="B614" s="2"/>
      <c r="C614" s="4"/>
      <c r="D614" s="3"/>
      <c r="E614" s="3"/>
      <c r="F614" s="3"/>
      <c r="G614" s="3"/>
      <c r="H614" s="3"/>
      <c r="I614" s="3"/>
      <c r="J614" s="3"/>
      <c r="K614" s="3"/>
      <c r="L614" s="5"/>
      <c r="T614" s="2"/>
      <c r="AU614" s="5"/>
      <c r="BD614" s="5"/>
      <c r="BE614" s="5"/>
      <c r="BF614" s="5"/>
      <c r="BG614" s="5"/>
      <c r="BH614" s="5"/>
      <c r="BI614" s="5"/>
      <c r="BO614" s="128"/>
      <c r="BP614" s="128"/>
      <c r="BQ614" s="128"/>
      <c r="BR614" s="128"/>
    </row>
    <row r="615" spans="1:70" s="6" customFormat="1" x14ac:dyDescent="0.25">
      <c r="A615" s="1"/>
      <c r="B615" s="2"/>
      <c r="C615" s="4"/>
      <c r="D615" s="3"/>
      <c r="E615" s="3"/>
      <c r="F615" s="3"/>
      <c r="G615" s="3"/>
      <c r="H615" s="3"/>
      <c r="I615" s="3"/>
      <c r="J615" s="3"/>
      <c r="K615" s="3"/>
      <c r="L615" s="5"/>
      <c r="T615" s="2"/>
      <c r="AU615" s="5"/>
      <c r="BD615" s="5"/>
      <c r="BE615" s="5"/>
      <c r="BF615" s="5"/>
      <c r="BG615" s="5"/>
      <c r="BH615" s="5"/>
      <c r="BI615" s="5"/>
      <c r="BO615" s="128"/>
      <c r="BP615" s="128"/>
      <c r="BQ615" s="128"/>
      <c r="BR615" s="128"/>
    </row>
    <row r="616" spans="1:70" s="6" customFormat="1" x14ac:dyDescent="0.25">
      <c r="A616" s="1"/>
      <c r="B616" s="2"/>
      <c r="C616" s="4"/>
      <c r="D616" s="3"/>
      <c r="E616" s="3"/>
      <c r="F616" s="3"/>
      <c r="G616" s="3"/>
      <c r="H616" s="3"/>
      <c r="I616" s="3"/>
      <c r="J616" s="3"/>
      <c r="K616" s="3"/>
      <c r="L616" s="5"/>
      <c r="T616" s="2"/>
      <c r="AU616" s="5"/>
      <c r="BD616" s="5"/>
      <c r="BE616" s="5"/>
      <c r="BF616" s="5"/>
      <c r="BG616" s="5"/>
      <c r="BH616" s="5"/>
      <c r="BI616" s="5"/>
      <c r="BO616" s="128"/>
      <c r="BP616" s="128"/>
      <c r="BQ616" s="128"/>
      <c r="BR616" s="128"/>
    </row>
    <row r="617" spans="1:70" s="6" customFormat="1" x14ac:dyDescent="0.25">
      <c r="A617" s="1"/>
      <c r="B617" s="2"/>
      <c r="C617" s="4"/>
      <c r="D617" s="3"/>
      <c r="E617" s="3"/>
      <c r="F617" s="3"/>
      <c r="G617" s="3"/>
      <c r="H617" s="3"/>
      <c r="I617" s="3"/>
      <c r="J617" s="3"/>
      <c r="K617" s="3"/>
      <c r="L617" s="5"/>
      <c r="T617" s="2"/>
      <c r="AU617" s="5"/>
      <c r="BD617" s="5"/>
      <c r="BE617" s="5"/>
      <c r="BF617" s="5"/>
      <c r="BG617" s="5"/>
      <c r="BH617" s="5"/>
      <c r="BI617" s="5"/>
      <c r="BO617" s="128"/>
      <c r="BP617" s="128"/>
      <c r="BQ617" s="128"/>
      <c r="BR617" s="128"/>
    </row>
    <row r="618" spans="1:70" s="6" customFormat="1" x14ac:dyDescent="0.25">
      <c r="A618" s="1"/>
      <c r="B618" s="2"/>
      <c r="C618" s="4"/>
      <c r="D618" s="3"/>
      <c r="E618" s="3"/>
      <c r="F618" s="3"/>
      <c r="G618" s="3"/>
      <c r="H618" s="3"/>
      <c r="I618" s="3"/>
      <c r="J618" s="3"/>
      <c r="K618" s="3"/>
      <c r="L618" s="5"/>
      <c r="T618" s="2"/>
      <c r="AU618" s="5"/>
      <c r="BD618" s="5"/>
      <c r="BE618" s="5"/>
      <c r="BF618" s="5"/>
      <c r="BG618" s="5"/>
      <c r="BH618" s="5"/>
      <c r="BI618" s="5"/>
      <c r="BO618" s="128"/>
      <c r="BP618" s="128"/>
      <c r="BQ618" s="128"/>
      <c r="BR618" s="128"/>
    </row>
    <row r="619" spans="1:70" s="6" customFormat="1" x14ac:dyDescent="0.25">
      <c r="A619" s="1"/>
      <c r="B619" s="2"/>
      <c r="C619" s="4"/>
      <c r="D619" s="3"/>
      <c r="E619" s="3"/>
      <c r="F619" s="3"/>
      <c r="G619" s="3"/>
      <c r="H619" s="3"/>
      <c r="I619" s="3"/>
      <c r="J619" s="3"/>
      <c r="K619" s="3"/>
      <c r="L619" s="5"/>
      <c r="T619" s="2"/>
      <c r="AU619" s="5"/>
      <c r="BD619" s="5"/>
      <c r="BE619" s="5"/>
      <c r="BF619" s="5"/>
      <c r="BG619" s="5"/>
      <c r="BH619" s="5"/>
      <c r="BI619" s="5"/>
      <c r="BO619" s="128"/>
      <c r="BP619" s="128"/>
      <c r="BQ619" s="128"/>
      <c r="BR619" s="128"/>
    </row>
    <row r="620" spans="1:70" s="6" customFormat="1" x14ac:dyDescent="0.25">
      <c r="A620" s="1"/>
      <c r="B620" s="2"/>
      <c r="C620" s="4"/>
      <c r="D620" s="3"/>
      <c r="E620" s="3"/>
      <c r="F620" s="3"/>
      <c r="G620" s="3"/>
      <c r="H620" s="3"/>
      <c r="I620" s="3"/>
      <c r="J620" s="3"/>
      <c r="K620" s="3"/>
      <c r="L620" s="5"/>
      <c r="T620" s="2"/>
      <c r="AU620" s="5"/>
      <c r="BD620" s="5"/>
      <c r="BE620" s="5"/>
      <c r="BF620" s="5"/>
      <c r="BG620" s="5"/>
      <c r="BH620" s="5"/>
      <c r="BI620" s="5"/>
      <c r="BO620" s="128"/>
      <c r="BP620" s="128"/>
      <c r="BQ620" s="128"/>
      <c r="BR620" s="128"/>
    </row>
    <row r="621" spans="1:70" s="6" customFormat="1" x14ac:dyDescent="0.25">
      <c r="A621" s="1"/>
      <c r="B621" s="2"/>
      <c r="C621" s="4"/>
      <c r="D621" s="3"/>
      <c r="E621" s="3"/>
      <c r="F621" s="3"/>
      <c r="G621" s="3"/>
      <c r="H621" s="3"/>
      <c r="I621" s="3"/>
      <c r="J621" s="3"/>
      <c r="K621" s="3"/>
      <c r="L621" s="5"/>
      <c r="T621" s="2"/>
      <c r="AU621" s="5"/>
      <c r="BD621" s="5"/>
      <c r="BE621" s="5"/>
      <c r="BF621" s="5"/>
      <c r="BG621" s="5"/>
      <c r="BH621" s="5"/>
      <c r="BI621" s="5"/>
      <c r="BO621" s="128"/>
      <c r="BP621" s="128"/>
      <c r="BQ621" s="128"/>
      <c r="BR621" s="128"/>
    </row>
    <row r="622" spans="1:70" s="6" customFormat="1" x14ac:dyDescent="0.25">
      <c r="A622" s="1"/>
      <c r="B622" s="2"/>
      <c r="C622" s="4"/>
      <c r="D622" s="3"/>
      <c r="E622" s="3"/>
      <c r="F622" s="3"/>
      <c r="G622" s="3"/>
      <c r="H622" s="3"/>
      <c r="I622" s="3"/>
      <c r="J622" s="3"/>
      <c r="K622" s="3"/>
      <c r="L622" s="5"/>
      <c r="T622" s="2"/>
      <c r="AU622" s="5"/>
      <c r="BD622" s="5"/>
      <c r="BE622" s="5"/>
      <c r="BF622" s="5"/>
      <c r="BG622" s="5"/>
      <c r="BH622" s="5"/>
      <c r="BI622" s="5"/>
      <c r="BO622" s="128"/>
      <c r="BP622" s="128"/>
      <c r="BQ622" s="128"/>
      <c r="BR622" s="128"/>
    </row>
    <row r="623" spans="1:70" s="6" customFormat="1" x14ac:dyDescent="0.25">
      <c r="A623" s="1"/>
      <c r="B623" s="2"/>
      <c r="C623" s="4"/>
      <c r="D623" s="3"/>
      <c r="E623" s="3"/>
      <c r="F623" s="3"/>
      <c r="G623" s="3"/>
      <c r="H623" s="3"/>
      <c r="I623" s="3"/>
      <c r="J623" s="3"/>
      <c r="K623" s="3"/>
      <c r="L623" s="5"/>
      <c r="T623" s="2"/>
      <c r="AU623" s="5"/>
      <c r="BD623" s="5"/>
      <c r="BE623" s="5"/>
      <c r="BF623" s="5"/>
      <c r="BG623" s="5"/>
      <c r="BH623" s="5"/>
      <c r="BI623" s="5"/>
      <c r="BO623" s="128"/>
      <c r="BP623" s="128"/>
      <c r="BQ623" s="128"/>
      <c r="BR623" s="128"/>
    </row>
    <row r="624" spans="1:70" s="6" customFormat="1" x14ac:dyDescent="0.25">
      <c r="A624" s="1"/>
      <c r="B624" s="2"/>
      <c r="C624" s="4"/>
      <c r="D624" s="3"/>
      <c r="E624" s="3"/>
      <c r="F624" s="3"/>
      <c r="G624" s="3"/>
      <c r="H624" s="3"/>
      <c r="I624" s="3"/>
      <c r="J624" s="3"/>
      <c r="K624" s="3"/>
      <c r="L624" s="5"/>
      <c r="T624" s="2"/>
      <c r="AU624" s="5"/>
      <c r="BD624" s="5"/>
      <c r="BE624" s="5"/>
      <c r="BF624" s="5"/>
      <c r="BG624" s="5"/>
      <c r="BH624" s="5"/>
      <c r="BI624" s="5"/>
      <c r="BO624" s="128"/>
      <c r="BP624" s="128"/>
      <c r="BQ624" s="128"/>
      <c r="BR624" s="128"/>
    </row>
    <row r="625" spans="1:70" s="6" customFormat="1" x14ac:dyDescent="0.25">
      <c r="A625" s="1"/>
      <c r="B625" s="2"/>
      <c r="C625" s="4"/>
      <c r="D625" s="3"/>
      <c r="E625" s="3"/>
      <c r="F625" s="3"/>
      <c r="G625" s="3"/>
      <c r="H625" s="3"/>
      <c r="I625" s="3"/>
      <c r="J625" s="3"/>
      <c r="K625" s="3"/>
      <c r="L625" s="5"/>
      <c r="T625" s="2"/>
      <c r="AU625" s="5"/>
      <c r="BD625" s="5"/>
      <c r="BE625" s="5"/>
      <c r="BF625" s="5"/>
      <c r="BG625" s="5"/>
      <c r="BH625" s="5"/>
      <c r="BI625" s="5"/>
      <c r="BO625" s="128"/>
      <c r="BP625" s="128"/>
      <c r="BQ625" s="128"/>
      <c r="BR625" s="128"/>
    </row>
    <row r="626" spans="1:70" s="6" customFormat="1" x14ac:dyDescent="0.25">
      <c r="A626" s="1"/>
      <c r="B626" s="2"/>
      <c r="C626" s="4"/>
      <c r="D626" s="3"/>
      <c r="E626" s="3"/>
      <c r="F626" s="3"/>
      <c r="G626" s="3"/>
      <c r="H626" s="3"/>
      <c r="I626" s="3"/>
      <c r="J626" s="3"/>
      <c r="K626" s="3"/>
      <c r="L626" s="5"/>
      <c r="T626" s="2"/>
      <c r="AU626" s="5"/>
      <c r="BD626" s="5"/>
      <c r="BE626" s="5"/>
      <c r="BF626" s="5"/>
      <c r="BG626" s="5"/>
      <c r="BH626" s="5"/>
      <c r="BI626" s="5"/>
      <c r="BO626" s="128"/>
      <c r="BP626" s="128"/>
      <c r="BQ626" s="128"/>
      <c r="BR626" s="128"/>
    </row>
    <row r="627" spans="1:70" s="6" customFormat="1" x14ac:dyDescent="0.25">
      <c r="A627" s="1"/>
      <c r="B627" s="2"/>
      <c r="C627" s="4"/>
      <c r="D627" s="3"/>
      <c r="E627" s="3"/>
      <c r="F627" s="3"/>
      <c r="G627" s="3"/>
      <c r="H627" s="3"/>
      <c r="I627" s="3"/>
      <c r="J627" s="3"/>
      <c r="K627" s="3"/>
      <c r="L627" s="5"/>
      <c r="T627" s="2"/>
      <c r="AU627" s="5"/>
      <c r="BD627" s="5"/>
      <c r="BE627" s="5"/>
      <c r="BF627" s="5"/>
      <c r="BG627" s="5"/>
      <c r="BH627" s="5"/>
      <c r="BI627" s="5"/>
      <c r="BO627" s="128"/>
      <c r="BP627" s="128"/>
      <c r="BQ627" s="128"/>
      <c r="BR627" s="128"/>
    </row>
    <row r="628" spans="1:70" s="6" customFormat="1" x14ac:dyDescent="0.25">
      <c r="A628" s="1"/>
      <c r="B628" s="2"/>
      <c r="C628" s="4"/>
      <c r="D628" s="3"/>
      <c r="E628" s="3"/>
      <c r="F628" s="3"/>
      <c r="G628" s="3"/>
      <c r="H628" s="3"/>
      <c r="I628" s="3"/>
      <c r="J628" s="3"/>
      <c r="K628" s="3"/>
      <c r="L628" s="5"/>
      <c r="T628" s="2"/>
      <c r="AU628" s="5"/>
      <c r="BD628" s="5"/>
      <c r="BE628" s="5"/>
      <c r="BF628" s="5"/>
      <c r="BG628" s="5"/>
      <c r="BH628" s="5"/>
      <c r="BI628" s="5"/>
      <c r="BO628" s="128"/>
      <c r="BP628" s="128"/>
      <c r="BQ628" s="128"/>
      <c r="BR628" s="128"/>
    </row>
    <row r="629" spans="1:70" s="6" customFormat="1" x14ac:dyDescent="0.25">
      <c r="A629" s="1"/>
      <c r="B629" s="2"/>
      <c r="C629" s="4"/>
      <c r="D629" s="3"/>
      <c r="E629" s="3"/>
      <c r="F629" s="3"/>
      <c r="G629" s="3"/>
      <c r="H629" s="3"/>
      <c r="I629" s="3"/>
      <c r="J629" s="3"/>
      <c r="K629" s="3"/>
      <c r="L629" s="5"/>
      <c r="T629" s="2"/>
      <c r="AU629" s="5"/>
      <c r="BD629" s="5"/>
      <c r="BE629" s="5"/>
      <c r="BF629" s="5"/>
      <c r="BG629" s="5"/>
      <c r="BH629" s="5"/>
      <c r="BI629" s="5"/>
      <c r="BO629" s="128"/>
      <c r="BP629" s="128"/>
      <c r="BQ629" s="128"/>
      <c r="BR629" s="128"/>
    </row>
    <row r="630" spans="1:70" s="6" customFormat="1" x14ac:dyDescent="0.25">
      <c r="A630" s="1"/>
      <c r="B630" s="2"/>
      <c r="C630" s="4"/>
      <c r="D630" s="3"/>
      <c r="E630" s="3"/>
      <c r="F630" s="3"/>
      <c r="G630" s="3"/>
      <c r="H630" s="3"/>
      <c r="I630" s="3"/>
      <c r="J630" s="3"/>
      <c r="K630" s="3"/>
      <c r="L630" s="5"/>
      <c r="T630" s="2"/>
      <c r="AU630" s="5"/>
      <c r="BD630" s="5"/>
      <c r="BE630" s="5"/>
      <c r="BF630" s="5"/>
      <c r="BG630" s="5"/>
      <c r="BH630" s="5"/>
      <c r="BI630" s="5"/>
      <c r="BO630" s="128"/>
      <c r="BP630" s="128"/>
      <c r="BQ630" s="128"/>
      <c r="BR630" s="128"/>
    </row>
    <row r="631" spans="1:70" s="6" customFormat="1" x14ac:dyDescent="0.25">
      <c r="A631" s="1"/>
      <c r="B631" s="2"/>
      <c r="C631" s="4"/>
      <c r="D631" s="3"/>
      <c r="E631" s="3"/>
      <c r="F631" s="3"/>
      <c r="G631" s="3"/>
      <c r="H631" s="3"/>
      <c r="I631" s="3"/>
      <c r="J631" s="3"/>
      <c r="K631" s="3"/>
      <c r="L631" s="5"/>
      <c r="T631" s="2"/>
      <c r="AU631" s="5"/>
      <c r="BD631" s="5"/>
      <c r="BE631" s="5"/>
      <c r="BF631" s="5"/>
      <c r="BG631" s="5"/>
      <c r="BH631" s="5"/>
      <c r="BI631" s="5"/>
      <c r="BO631" s="128"/>
      <c r="BP631" s="128"/>
      <c r="BQ631" s="128"/>
      <c r="BR631" s="128"/>
    </row>
    <row r="632" spans="1:70" s="6" customFormat="1" x14ac:dyDescent="0.25">
      <c r="A632" s="1"/>
      <c r="B632" s="2"/>
      <c r="C632" s="4"/>
      <c r="D632" s="3"/>
      <c r="E632" s="3"/>
      <c r="F632" s="3"/>
      <c r="G632" s="3"/>
      <c r="H632" s="3"/>
      <c r="I632" s="3"/>
      <c r="J632" s="3"/>
      <c r="K632" s="3"/>
      <c r="L632" s="5"/>
      <c r="T632" s="2"/>
      <c r="AU632" s="5"/>
      <c r="BD632" s="5"/>
      <c r="BE632" s="5"/>
      <c r="BF632" s="5"/>
      <c r="BG632" s="5"/>
      <c r="BH632" s="5"/>
      <c r="BI632" s="5"/>
      <c r="BO632" s="128"/>
      <c r="BP632" s="128"/>
      <c r="BQ632" s="128"/>
      <c r="BR632" s="128"/>
    </row>
    <row r="633" spans="1:70" s="6" customFormat="1" x14ac:dyDescent="0.25">
      <c r="A633" s="1"/>
      <c r="B633" s="2"/>
      <c r="C633" s="4"/>
      <c r="D633" s="3"/>
      <c r="E633" s="3"/>
      <c r="F633" s="3"/>
      <c r="G633" s="3"/>
      <c r="H633" s="3"/>
      <c r="I633" s="3"/>
      <c r="J633" s="3"/>
      <c r="K633" s="3"/>
      <c r="L633" s="5"/>
      <c r="T633" s="2"/>
      <c r="AU633" s="5"/>
      <c r="BD633" s="5"/>
      <c r="BE633" s="5"/>
      <c r="BF633" s="5"/>
      <c r="BG633" s="5"/>
      <c r="BH633" s="5"/>
      <c r="BI633" s="5"/>
      <c r="BO633" s="128"/>
      <c r="BP633" s="128"/>
      <c r="BQ633" s="128"/>
      <c r="BR633" s="128"/>
    </row>
    <row r="634" spans="1:70" s="6" customFormat="1" x14ac:dyDescent="0.25">
      <c r="A634" s="1"/>
      <c r="B634" s="2"/>
      <c r="C634" s="4"/>
      <c r="D634" s="3"/>
      <c r="E634" s="3"/>
      <c r="F634" s="3"/>
      <c r="G634" s="3"/>
      <c r="H634" s="3"/>
      <c r="I634" s="3"/>
      <c r="J634" s="3"/>
      <c r="K634" s="3"/>
      <c r="L634" s="5"/>
      <c r="T634" s="2"/>
      <c r="AU634" s="5"/>
      <c r="BD634" s="5"/>
      <c r="BE634" s="5"/>
      <c r="BF634" s="5"/>
      <c r="BG634" s="5"/>
      <c r="BH634" s="5"/>
      <c r="BI634" s="5"/>
      <c r="BO634" s="128"/>
      <c r="BP634" s="128"/>
      <c r="BQ634" s="128"/>
      <c r="BR634" s="128"/>
    </row>
    <row r="635" spans="1:70" s="6" customFormat="1" x14ac:dyDescent="0.25">
      <c r="A635" s="1"/>
      <c r="B635" s="2"/>
      <c r="C635" s="4"/>
      <c r="D635" s="3"/>
      <c r="E635" s="3"/>
      <c r="F635" s="3"/>
      <c r="G635" s="3"/>
      <c r="H635" s="3"/>
      <c r="I635" s="3"/>
      <c r="J635" s="3"/>
      <c r="K635" s="3"/>
      <c r="L635" s="5"/>
      <c r="T635" s="2"/>
      <c r="AU635" s="5"/>
      <c r="BD635" s="5"/>
      <c r="BE635" s="5"/>
      <c r="BF635" s="5"/>
      <c r="BG635" s="5"/>
      <c r="BH635" s="5"/>
      <c r="BI635" s="5"/>
      <c r="BO635" s="128"/>
      <c r="BP635" s="128"/>
      <c r="BQ635" s="128"/>
      <c r="BR635" s="128"/>
    </row>
    <row r="636" spans="1:70" s="6" customFormat="1" x14ac:dyDescent="0.25">
      <c r="A636" s="1"/>
      <c r="B636" s="2"/>
      <c r="C636" s="4"/>
      <c r="D636" s="3"/>
      <c r="E636" s="3"/>
      <c r="F636" s="3"/>
      <c r="G636" s="3"/>
      <c r="H636" s="3"/>
      <c r="I636" s="3"/>
      <c r="J636" s="3"/>
      <c r="K636" s="3"/>
      <c r="L636" s="5"/>
      <c r="T636" s="2"/>
      <c r="AU636" s="5"/>
      <c r="BD636" s="5"/>
      <c r="BE636" s="5"/>
      <c r="BF636" s="5"/>
      <c r="BG636" s="5"/>
      <c r="BH636" s="5"/>
      <c r="BI636" s="5"/>
      <c r="BO636" s="128"/>
      <c r="BP636" s="128"/>
      <c r="BQ636" s="128"/>
      <c r="BR636" s="128"/>
    </row>
    <row r="637" spans="1:70" s="6" customFormat="1" x14ac:dyDescent="0.25">
      <c r="A637" s="1"/>
      <c r="B637" s="2"/>
      <c r="C637" s="4"/>
      <c r="D637" s="3"/>
      <c r="E637" s="3"/>
      <c r="F637" s="3"/>
      <c r="G637" s="3"/>
      <c r="H637" s="3"/>
      <c r="I637" s="3"/>
      <c r="J637" s="3"/>
      <c r="K637" s="3"/>
      <c r="L637" s="5"/>
      <c r="T637" s="2"/>
      <c r="AU637" s="5"/>
      <c r="BD637" s="5"/>
      <c r="BE637" s="5"/>
      <c r="BF637" s="5"/>
      <c r="BG637" s="5"/>
      <c r="BH637" s="5"/>
      <c r="BI637" s="5"/>
      <c r="BO637" s="128"/>
      <c r="BP637" s="128"/>
      <c r="BQ637" s="128"/>
      <c r="BR637" s="128"/>
    </row>
    <row r="638" spans="1:70" s="6" customFormat="1" x14ac:dyDescent="0.25">
      <c r="A638" s="1"/>
      <c r="B638" s="2"/>
      <c r="C638" s="4"/>
      <c r="D638" s="3"/>
      <c r="E638" s="3"/>
      <c r="F638" s="3"/>
      <c r="G638" s="3"/>
      <c r="H638" s="3"/>
      <c r="I638" s="3"/>
      <c r="J638" s="3"/>
      <c r="K638" s="3"/>
      <c r="L638" s="5"/>
      <c r="T638" s="2"/>
      <c r="AU638" s="5"/>
      <c r="BD638" s="5"/>
      <c r="BE638" s="5"/>
      <c r="BF638" s="5"/>
      <c r="BG638" s="5"/>
      <c r="BH638" s="5"/>
      <c r="BI638" s="5"/>
      <c r="BO638" s="128"/>
      <c r="BP638" s="128"/>
      <c r="BQ638" s="128"/>
      <c r="BR638" s="128"/>
    </row>
    <row r="639" spans="1:70" s="6" customFormat="1" x14ac:dyDescent="0.25">
      <c r="A639" s="1"/>
      <c r="B639" s="2"/>
      <c r="C639" s="4"/>
      <c r="D639" s="3"/>
      <c r="E639" s="3"/>
      <c r="F639" s="3"/>
      <c r="G639" s="3"/>
      <c r="H639" s="3"/>
      <c r="I639" s="3"/>
      <c r="J639" s="3"/>
      <c r="K639" s="3"/>
      <c r="L639" s="5"/>
      <c r="T639" s="2"/>
      <c r="AU639" s="5"/>
      <c r="BD639" s="5"/>
      <c r="BE639" s="5"/>
      <c r="BF639" s="5"/>
      <c r="BG639" s="5"/>
      <c r="BH639" s="5"/>
      <c r="BI639" s="5"/>
      <c r="BO639" s="128"/>
      <c r="BP639" s="128"/>
      <c r="BQ639" s="128"/>
      <c r="BR639" s="128"/>
    </row>
    <row r="640" spans="1:70" s="6" customFormat="1" x14ac:dyDescent="0.25">
      <c r="A640" s="1"/>
      <c r="B640" s="2"/>
      <c r="C640" s="4"/>
      <c r="D640" s="3"/>
      <c r="E640" s="3"/>
      <c r="F640" s="3"/>
      <c r="G640" s="3"/>
      <c r="H640" s="3"/>
      <c r="I640" s="3"/>
      <c r="J640" s="3"/>
      <c r="K640" s="3"/>
      <c r="L640" s="5"/>
      <c r="T640" s="2"/>
      <c r="AU640" s="5"/>
      <c r="BD640" s="5"/>
      <c r="BE640" s="5"/>
      <c r="BF640" s="5"/>
      <c r="BG640" s="5"/>
      <c r="BH640" s="5"/>
      <c r="BI640" s="5"/>
      <c r="BO640" s="128"/>
      <c r="BP640" s="128"/>
      <c r="BQ640" s="128"/>
      <c r="BR640" s="128"/>
    </row>
    <row r="641" spans="1:70" s="6" customFormat="1" x14ac:dyDescent="0.25">
      <c r="A641" s="1"/>
      <c r="B641" s="2"/>
      <c r="C641" s="4"/>
      <c r="D641" s="3"/>
      <c r="E641" s="3"/>
      <c r="F641" s="3"/>
      <c r="G641" s="3"/>
      <c r="H641" s="3"/>
      <c r="I641" s="3"/>
      <c r="J641" s="3"/>
      <c r="K641" s="3"/>
      <c r="L641" s="5"/>
      <c r="T641" s="2"/>
      <c r="AU641" s="5"/>
      <c r="BD641" s="5"/>
      <c r="BE641" s="5"/>
      <c r="BF641" s="5"/>
      <c r="BG641" s="5"/>
      <c r="BH641" s="5"/>
      <c r="BI641" s="5"/>
      <c r="BO641" s="128"/>
      <c r="BP641" s="128"/>
      <c r="BQ641" s="128"/>
      <c r="BR641" s="128"/>
    </row>
    <row r="642" spans="1:70" s="6" customFormat="1" x14ac:dyDescent="0.25">
      <c r="A642" s="1"/>
      <c r="B642" s="2"/>
      <c r="C642" s="4"/>
      <c r="D642" s="3"/>
      <c r="E642" s="3"/>
      <c r="F642" s="3"/>
      <c r="G642" s="3"/>
      <c r="H642" s="3"/>
      <c r="I642" s="3"/>
      <c r="J642" s="3"/>
      <c r="K642" s="3"/>
      <c r="L642" s="5"/>
      <c r="T642" s="2"/>
      <c r="AU642" s="5"/>
      <c r="BD642" s="5"/>
      <c r="BE642" s="5"/>
      <c r="BF642" s="5"/>
      <c r="BG642" s="5"/>
      <c r="BH642" s="5"/>
      <c r="BI642" s="5"/>
      <c r="BO642" s="128"/>
      <c r="BP642" s="128"/>
      <c r="BQ642" s="128"/>
      <c r="BR642" s="128"/>
    </row>
    <row r="643" spans="1:70" s="6" customFormat="1" x14ac:dyDescent="0.25">
      <c r="A643" s="1"/>
      <c r="B643" s="2"/>
      <c r="C643" s="4"/>
      <c r="D643" s="3"/>
      <c r="E643" s="3"/>
      <c r="F643" s="3"/>
      <c r="G643" s="3"/>
      <c r="H643" s="3"/>
      <c r="I643" s="3"/>
      <c r="J643" s="3"/>
      <c r="K643" s="3"/>
      <c r="L643" s="5"/>
      <c r="T643" s="2"/>
      <c r="AU643" s="5"/>
      <c r="BD643" s="5"/>
      <c r="BE643" s="5"/>
      <c r="BF643" s="5"/>
      <c r="BG643" s="5"/>
      <c r="BH643" s="5"/>
      <c r="BI643" s="5"/>
      <c r="BO643" s="128"/>
      <c r="BP643" s="128"/>
      <c r="BQ643" s="128"/>
      <c r="BR643" s="128"/>
    </row>
    <row r="644" spans="1:70" s="6" customFormat="1" x14ac:dyDescent="0.25">
      <c r="A644" s="1"/>
      <c r="B644" s="2"/>
      <c r="C644" s="4"/>
      <c r="D644" s="3"/>
      <c r="E644" s="3"/>
      <c r="F644" s="3"/>
      <c r="G644" s="3"/>
      <c r="H644" s="3"/>
      <c r="I644" s="3"/>
      <c r="J644" s="3"/>
      <c r="K644" s="3"/>
      <c r="L644" s="5"/>
      <c r="T644" s="2"/>
      <c r="AU644" s="5"/>
      <c r="BD644" s="5"/>
      <c r="BE644" s="5"/>
      <c r="BF644" s="5"/>
      <c r="BG644" s="5"/>
      <c r="BH644" s="5"/>
      <c r="BI644" s="5"/>
      <c r="BO644" s="128"/>
      <c r="BP644" s="128"/>
      <c r="BQ644" s="128"/>
      <c r="BR644" s="128"/>
    </row>
    <row r="645" spans="1:70" s="6" customFormat="1" x14ac:dyDescent="0.25">
      <c r="A645" s="1"/>
      <c r="B645" s="2"/>
      <c r="C645" s="4"/>
      <c r="D645" s="3"/>
      <c r="E645" s="3"/>
      <c r="F645" s="3"/>
      <c r="G645" s="3"/>
      <c r="H645" s="3"/>
      <c r="I645" s="3"/>
      <c r="J645" s="3"/>
      <c r="K645" s="3"/>
      <c r="L645" s="5"/>
      <c r="T645" s="2"/>
      <c r="AU645" s="5"/>
      <c r="BD645" s="5"/>
      <c r="BE645" s="5"/>
      <c r="BF645" s="5"/>
      <c r="BG645" s="5"/>
      <c r="BH645" s="5"/>
      <c r="BI645" s="5"/>
      <c r="BO645" s="128"/>
      <c r="BP645" s="128"/>
      <c r="BQ645" s="128"/>
      <c r="BR645" s="128"/>
    </row>
    <row r="646" spans="1:70" s="6" customFormat="1" x14ac:dyDescent="0.25">
      <c r="A646" s="1"/>
      <c r="B646" s="2"/>
      <c r="C646" s="4"/>
      <c r="D646" s="3"/>
      <c r="E646" s="3"/>
      <c r="F646" s="3"/>
      <c r="G646" s="3"/>
      <c r="H646" s="3"/>
      <c r="I646" s="3"/>
      <c r="J646" s="3"/>
      <c r="K646" s="3"/>
      <c r="L646" s="5"/>
      <c r="T646" s="2"/>
      <c r="AU646" s="5"/>
      <c r="BD646" s="5"/>
      <c r="BE646" s="5"/>
      <c r="BF646" s="5"/>
      <c r="BG646" s="5"/>
      <c r="BH646" s="5"/>
      <c r="BI646" s="5"/>
      <c r="BO646" s="128"/>
      <c r="BP646" s="128"/>
      <c r="BQ646" s="128"/>
      <c r="BR646" s="128"/>
    </row>
    <row r="647" spans="1:70" s="6" customFormat="1" x14ac:dyDescent="0.25">
      <c r="A647" s="1"/>
      <c r="B647" s="2"/>
      <c r="C647" s="4"/>
      <c r="D647" s="3"/>
      <c r="E647" s="3"/>
      <c r="F647" s="3"/>
      <c r="G647" s="3"/>
      <c r="H647" s="3"/>
      <c r="I647" s="3"/>
      <c r="J647" s="3"/>
      <c r="K647" s="3"/>
      <c r="L647" s="5"/>
      <c r="T647" s="2"/>
      <c r="AU647" s="5"/>
      <c r="BD647" s="5"/>
      <c r="BE647" s="5"/>
      <c r="BF647" s="5"/>
      <c r="BG647" s="5"/>
      <c r="BH647" s="5"/>
      <c r="BI647" s="5"/>
      <c r="BO647" s="128"/>
      <c r="BP647" s="128"/>
      <c r="BQ647" s="128"/>
      <c r="BR647" s="128"/>
    </row>
    <row r="648" spans="1:70" s="6" customFormat="1" x14ac:dyDescent="0.25">
      <c r="A648" s="1"/>
      <c r="B648" s="2"/>
      <c r="C648" s="4"/>
      <c r="D648" s="3"/>
      <c r="E648" s="3"/>
      <c r="F648" s="3"/>
      <c r="G648" s="3"/>
      <c r="H648" s="3"/>
      <c r="I648" s="3"/>
      <c r="J648" s="3"/>
      <c r="K648" s="3"/>
      <c r="L648" s="5"/>
      <c r="T648" s="2"/>
      <c r="AU648" s="5"/>
      <c r="BD648" s="5"/>
      <c r="BE648" s="5"/>
      <c r="BF648" s="5"/>
      <c r="BG648" s="5"/>
      <c r="BH648" s="5"/>
      <c r="BI648" s="5"/>
      <c r="BO648" s="128"/>
      <c r="BP648" s="128"/>
      <c r="BQ648" s="128"/>
      <c r="BR648" s="128"/>
    </row>
    <row r="649" spans="1:70" s="6" customFormat="1" x14ac:dyDescent="0.25">
      <c r="A649" s="1"/>
      <c r="B649" s="2"/>
      <c r="C649" s="4"/>
      <c r="D649" s="3"/>
      <c r="E649" s="3"/>
      <c r="F649" s="3"/>
      <c r="G649" s="3"/>
      <c r="H649" s="3"/>
      <c r="I649" s="3"/>
      <c r="J649" s="3"/>
      <c r="K649" s="3"/>
      <c r="L649" s="5"/>
      <c r="T649" s="2"/>
      <c r="AU649" s="5"/>
      <c r="BD649" s="5"/>
      <c r="BE649" s="5"/>
      <c r="BF649" s="5"/>
      <c r="BG649" s="5"/>
      <c r="BH649" s="5"/>
      <c r="BI649" s="5"/>
      <c r="BO649" s="128"/>
      <c r="BP649" s="128"/>
      <c r="BQ649" s="128"/>
      <c r="BR649" s="128"/>
    </row>
    <row r="650" spans="1:70" s="6" customFormat="1" x14ac:dyDescent="0.25">
      <c r="A650" s="1"/>
      <c r="B650" s="2"/>
      <c r="C650" s="4"/>
      <c r="D650" s="3"/>
      <c r="E650" s="3"/>
      <c r="F650" s="3"/>
      <c r="G650" s="3"/>
      <c r="H650" s="3"/>
      <c r="I650" s="3"/>
      <c r="J650" s="3"/>
      <c r="K650" s="3"/>
      <c r="L650" s="5"/>
      <c r="T650" s="2"/>
      <c r="AU650" s="5"/>
      <c r="BD650" s="5"/>
      <c r="BE650" s="5"/>
      <c r="BF650" s="5"/>
      <c r="BG650" s="5"/>
      <c r="BH650" s="5"/>
      <c r="BI650" s="5"/>
      <c r="BO650" s="128"/>
      <c r="BP650" s="128"/>
      <c r="BQ650" s="128"/>
      <c r="BR650" s="128"/>
    </row>
    <row r="651" spans="1:70" s="6" customFormat="1" x14ac:dyDescent="0.25">
      <c r="A651" s="1"/>
      <c r="B651" s="2"/>
      <c r="C651" s="4"/>
      <c r="D651" s="3"/>
      <c r="E651" s="3"/>
      <c r="F651" s="3"/>
      <c r="G651" s="3"/>
      <c r="H651" s="3"/>
      <c r="I651" s="3"/>
      <c r="J651" s="3"/>
      <c r="K651" s="3"/>
      <c r="L651" s="5"/>
      <c r="T651" s="2"/>
      <c r="AU651" s="5"/>
      <c r="BD651" s="5"/>
      <c r="BE651" s="5"/>
      <c r="BF651" s="5"/>
      <c r="BG651" s="5"/>
      <c r="BH651" s="5"/>
      <c r="BI651" s="5"/>
      <c r="BO651" s="128"/>
      <c r="BP651" s="128"/>
      <c r="BQ651" s="128"/>
      <c r="BR651" s="128"/>
    </row>
    <row r="652" spans="1:70" s="6" customFormat="1" x14ac:dyDescent="0.25">
      <c r="A652" s="1"/>
      <c r="B652" s="2"/>
      <c r="C652" s="4"/>
      <c r="D652" s="3"/>
      <c r="E652" s="3"/>
      <c r="F652" s="3"/>
      <c r="G652" s="3"/>
      <c r="H652" s="3"/>
      <c r="I652" s="3"/>
      <c r="J652" s="3"/>
      <c r="K652" s="3"/>
      <c r="L652" s="5"/>
      <c r="T652" s="2"/>
      <c r="AU652" s="5"/>
      <c r="BD652" s="5"/>
      <c r="BE652" s="5"/>
      <c r="BF652" s="5"/>
      <c r="BG652" s="5"/>
      <c r="BH652" s="5"/>
      <c r="BI652" s="5"/>
      <c r="BO652" s="128"/>
      <c r="BP652" s="128"/>
      <c r="BQ652" s="128"/>
      <c r="BR652" s="128"/>
    </row>
    <row r="653" spans="1:70" s="6" customFormat="1" x14ac:dyDescent="0.25">
      <c r="A653" s="1"/>
      <c r="B653" s="2"/>
      <c r="C653" s="4"/>
      <c r="D653" s="3"/>
      <c r="E653" s="3"/>
      <c r="F653" s="3"/>
      <c r="G653" s="3"/>
      <c r="H653" s="3"/>
      <c r="I653" s="3"/>
      <c r="J653" s="3"/>
      <c r="K653" s="3"/>
      <c r="L653" s="5"/>
      <c r="T653" s="2"/>
      <c r="AU653" s="5"/>
      <c r="BD653" s="5"/>
      <c r="BE653" s="5"/>
      <c r="BF653" s="5"/>
      <c r="BG653" s="5"/>
      <c r="BH653" s="5"/>
      <c r="BI653" s="5"/>
      <c r="BO653" s="128"/>
      <c r="BP653" s="128"/>
      <c r="BQ653" s="128"/>
      <c r="BR653" s="128"/>
    </row>
    <row r="654" spans="1:70" s="6" customFormat="1" x14ac:dyDescent="0.25">
      <c r="A654" s="1"/>
      <c r="B654" s="2"/>
      <c r="C654" s="4"/>
      <c r="D654" s="3"/>
      <c r="E654" s="3"/>
      <c r="F654" s="3"/>
      <c r="G654" s="3"/>
      <c r="H654" s="3"/>
      <c r="I654" s="3"/>
      <c r="J654" s="3"/>
      <c r="K654" s="3"/>
      <c r="L654" s="5"/>
      <c r="T654" s="2"/>
      <c r="AU654" s="5"/>
      <c r="BD654" s="5"/>
      <c r="BE654" s="5"/>
      <c r="BF654" s="5"/>
      <c r="BG654" s="5"/>
      <c r="BH654" s="5"/>
      <c r="BI654" s="5"/>
      <c r="BO654" s="128"/>
      <c r="BP654" s="128"/>
      <c r="BQ654" s="128"/>
      <c r="BR654" s="128"/>
    </row>
    <row r="655" spans="1:70" s="6" customFormat="1" x14ac:dyDescent="0.25">
      <c r="A655" s="1"/>
      <c r="B655" s="2"/>
      <c r="C655" s="4"/>
      <c r="D655" s="3"/>
      <c r="E655" s="3"/>
      <c r="F655" s="3"/>
      <c r="G655" s="3"/>
      <c r="H655" s="3"/>
      <c r="I655" s="3"/>
      <c r="J655" s="3"/>
      <c r="K655" s="3"/>
      <c r="L655" s="5"/>
      <c r="T655" s="2"/>
      <c r="AU655" s="5"/>
      <c r="BD655" s="5"/>
      <c r="BE655" s="5"/>
      <c r="BF655" s="5"/>
      <c r="BG655" s="5"/>
      <c r="BH655" s="5"/>
      <c r="BI655" s="5"/>
      <c r="BO655" s="128"/>
      <c r="BP655" s="128"/>
      <c r="BQ655" s="128"/>
      <c r="BR655" s="128"/>
    </row>
    <row r="656" spans="1:70" s="6" customFormat="1" x14ac:dyDescent="0.25">
      <c r="A656" s="1"/>
      <c r="B656" s="2"/>
      <c r="C656" s="4"/>
      <c r="D656" s="3"/>
      <c r="E656" s="3"/>
      <c r="F656" s="3"/>
      <c r="G656" s="3"/>
      <c r="H656" s="3"/>
      <c r="I656" s="3"/>
      <c r="J656" s="3"/>
      <c r="K656" s="3"/>
      <c r="L656" s="5"/>
      <c r="T656" s="2"/>
      <c r="AU656" s="5"/>
      <c r="BD656" s="5"/>
      <c r="BE656" s="5"/>
      <c r="BF656" s="5"/>
      <c r="BG656" s="5"/>
      <c r="BH656" s="5"/>
      <c r="BI656" s="5"/>
      <c r="BO656" s="128"/>
      <c r="BP656" s="128"/>
      <c r="BQ656" s="128"/>
      <c r="BR656" s="128"/>
    </row>
    <row r="657" spans="1:70" s="6" customFormat="1" x14ac:dyDescent="0.25">
      <c r="A657" s="1"/>
      <c r="B657" s="2"/>
      <c r="C657" s="4"/>
      <c r="D657" s="3"/>
      <c r="E657" s="3"/>
      <c r="F657" s="3"/>
      <c r="G657" s="3"/>
      <c r="H657" s="3"/>
      <c r="I657" s="3"/>
      <c r="J657" s="3"/>
      <c r="K657" s="3"/>
      <c r="L657" s="5"/>
      <c r="T657" s="2"/>
      <c r="AU657" s="5"/>
      <c r="BD657" s="5"/>
      <c r="BE657" s="5"/>
      <c r="BF657" s="5"/>
      <c r="BG657" s="5"/>
      <c r="BH657" s="5"/>
      <c r="BI657" s="5"/>
      <c r="BO657" s="128"/>
      <c r="BP657" s="128"/>
      <c r="BQ657" s="128"/>
      <c r="BR657" s="128"/>
    </row>
    <row r="658" spans="1:70" s="6" customFormat="1" x14ac:dyDescent="0.25">
      <c r="A658" s="1"/>
      <c r="B658" s="2"/>
      <c r="C658" s="4"/>
      <c r="D658" s="3"/>
      <c r="E658" s="3"/>
      <c r="F658" s="3"/>
      <c r="G658" s="3"/>
      <c r="H658" s="3"/>
      <c r="I658" s="3"/>
      <c r="J658" s="3"/>
      <c r="K658" s="3"/>
      <c r="L658" s="5"/>
      <c r="T658" s="2"/>
      <c r="AU658" s="5"/>
      <c r="BD658" s="5"/>
      <c r="BE658" s="5"/>
      <c r="BF658" s="5"/>
      <c r="BG658" s="5"/>
      <c r="BH658" s="5"/>
      <c r="BI658" s="5"/>
      <c r="BO658" s="128"/>
      <c r="BP658" s="128"/>
      <c r="BQ658" s="128"/>
      <c r="BR658" s="128"/>
    </row>
    <row r="659" spans="1:70" s="6" customFormat="1" x14ac:dyDescent="0.25">
      <c r="A659" s="1"/>
      <c r="B659" s="2"/>
      <c r="C659" s="4"/>
      <c r="D659" s="3"/>
      <c r="E659" s="3"/>
      <c r="F659" s="3"/>
      <c r="G659" s="3"/>
      <c r="H659" s="3"/>
      <c r="I659" s="3"/>
      <c r="J659" s="3"/>
      <c r="K659" s="3"/>
      <c r="L659" s="5"/>
      <c r="T659" s="2"/>
      <c r="AU659" s="5"/>
      <c r="BD659" s="5"/>
      <c r="BE659" s="5"/>
      <c r="BF659" s="5"/>
      <c r="BG659" s="5"/>
      <c r="BH659" s="5"/>
      <c r="BI659" s="5"/>
      <c r="BO659" s="128"/>
      <c r="BP659" s="128"/>
      <c r="BQ659" s="128"/>
      <c r="BR659" s="128"/>
    </row>
    <row r="660" spans="1:70" s="6" customFormat="1" x14ac:dyDescent="0.25">
      <c r="A660" s="1"/>
      <c r="B660" s="2"/>
      <c r="C660" s="4"/>
      <c r="D660" s="3"/>
      <c r="E660" s="3"/>
      <c r="F660" s="3"/>
      <c r="G660" s="3"/>
      <c r="H660" s="3"/>
      <c r="I660" s="3"/>
      <c r="J660" s="3"/>
      <c r="K660" s="3"/>
      <c r="L660" s="5"/>
      <c r="T660" s="2"/>
      <c r="AU660" s="5"/>
      <c r="BD660" s="5"/>
      <c r="BE660" s="5"/>
      <c r="BF660" s="5"/>
      <c r="BG660" s="5"/>
      <c r="BH660" s="5"/>
      <c r="BI660" s="5"/>
      <c r="BO660" s="128"/>
      <c r="BP660" s="128"/>
      <c r="BQ660" s="128"/>
      <c r="BR660" s="128"/>
    </row>
    <row r="661" spans="1:70" s="6" customFormat="1" x14ac:dyDescent="0.25">
      <c r="A661" s="1"/>
      <c r="B661" s="2"/>
      <c r="C661" s="4"/>
      <c r="D661" s="3"/>
      <c r="E661" s="3"/>
      <c r="F661" s="3"/>
      <c r="G661" s="3"/>
      <c r="H661" s="3"/>
      <c r="I661" s="3"/>
      <c r="J661" s="3"/>
      <c r="K661" s="3"/>
      <c r="L661" s="5"/>
      <c r="T661" s="2"/>
      <c r="AU661" s="5"/>
      <c r="BD661" s="5"/>
      <c r="BE661" s="5"/>
      <c r="BF661" s="5"/>
      <c r="BG661" s="5"/>
      <c r="BH661" s="5"/>
      <c r="BI661" s="5"/>
      <c r="BO661" s="128"/>
      <c r="BP661" s="128"/>
      <c r="BQ661" s="128"/>
      <c r="BR661" s="128"/>
    </row>
    <row r="662" spans="1:70" s="6" customFormat="1" x14ac:dyDescent="0.25">
      <c r="A662" s="1"/>
      <c r="B662" s="2"/>
      <c r="C662" s="4"/>
      <c r="D662" s="3"/>
      <c r="E662" s="3"/>
      <c r="F662" s="3"/>
      <c r="G662" s="3"/>
      <c r="H662" s="3"/>
      <c r="I662" s="3"/>
      <c r="J662" s="3"/>
      <c r="K662" s="3"/>
      <c r="L662" s="5"/>
      <c r="T662" s="2"/>
      <c r="AU662" s="5"/>
      <c r="BD662" s="5"/>
      <c r="BE662" s="5"/>
      <c r="BF662" s="5"/>
      <c r="BG662" s="5"/>
      <c r="BH662" s="5"/>
      <c r="BI662" s="5"/>
      <c r="BO662" s="128"/>
      <c r="BP662" s="128"/>
      <c r="BQ662" s="128"/>
      <c r="BR662" s="128"/>
    </row>
    <row r="663" spans="1:70" s="6" customFormat="1" x14ac:dyDescent="0.25">
      <c r="A663" s="1"/>
      <c r="B663" s="2"/>
      <c r="C663" s="4"/>
      <c r="D663" s="3"/>
      <c r="E663" s="3"/>
      <c r="F663" s="3"/>
      <c r="G663" s="3"/>
      <c r="H663" s="3"/>
      <c r="I663" s="3"/>
      <c r="J663" s="3"/>
      <c r="K663" s="3"/>
      <c r="L663" s="5"/>
      <c r="T663" s="2"/>
      <c r="AU663" s="5"/>
      <c r="BD663" s="5"/>
      <c r="BE663" s="5"/>
      <c r="BF663" s="5"/>
      <c r="BG663" s="5"/>
      <c r="BH663" s="5"/>
      <c r="BI663" s="5"/>
      <c r="BO663" s="128"/>
      <c r="BP663" s="128"/>
      <c r="BQ663" s="128"/>
      <c r="BR663" s="128"/>
    </row>
    <row r="664" spans="1:70" s="6" customFormat="1" x14ac:dyDescent="0.25">
      <c r="A664" s="1"/>
      <c r="B664" s="2"/>
      <c r="C664" s="4"/>
      <c r="D664" s="3"/>
      <c r="E664" s="3"/>
      <c r="F664" s="3"/>
      <c r="G664" s="3"/>
      <c r="H664" s="3"/>
      <c r="I664" s="3"/>
      <c r="J664" s="3"/>
      <c r="K664" s="3"/>
      <c r="L664" s="5"/>
      <c r="T664" s="2"/>
      <c r="AU664" s="5"/>
      <c r="BD664" s="5"/>
      <c r="BE664" s="5"/>
      <c r="BF664" s="5"/>
      <c r="BG664" s="5"/>
      <c r="BH664" s="5"/>
      <c r="BI664" s="5"/>
      <c r="BO664" s="128"/>
      <c r="BP664" s="128"/>
      <c r="BQ664" s="128"/>
      <c r="BR664" s="128"/>
    </row>
    <row r="665" spans="1:70" s="6" customFormat="1" x14ac:dyDescent="0.25">
      <c r="A665" s="1"/>
      <c r="B665" s="2"/>
      <c r="C665" s="4"/>
      <c r="D665" s="3"/>
      <c r="E665" s="3"/>
      <c r="F665" s="3"/>
      <c r="G665" s="3"/>
      <c r="H665" s="3"/>
      <c r="I665" s="3"/>
      <c r="J665" s="3"/>
      <c r="K665" s="3"/>
      <c r="L665" s="5"/>
      <c r="T665" s="2"/>
      <c r="AU665" s="5"/>
      <c r="BD665" s="5"/>
      <c r="BE665" s="5"/>
      <c r="BF665" s="5"/>
      <c r="BG665" s="5"/>
      <c r="BH665" s="5"/>
      <c r="BI665" s="5"/>
      <c r="BO665" s="128"/>
      <c r="BP665" s="128"/>
      <c r="BQ665" s="128"/>
      <c r="BR665" s="128"/>
    </row>
    <row r="666" spans="1:70" s="6" customFormat="1" x14ac:dyDescent="0.25">
      <c r="A666" s="1"/>
      <c r="B666" s="2"/>
      <c r="C666" s="4"/>
      <c r="D666" s="3"/>
      <c r="E666" s="3"/>
      <c r="F666" s="3"/>
      <c r="G666" s="3"/>
      <c r="H666" s="3"/>
      <c r="I666" s="3"/>
      <c r="J666" s="3"/>
      <c r="K666" s="3"/>
      <c r="L666" s="5"/>
      <c r="T666" s="2"/>
      <c r="AU666" s="5"/>
      <c r="BD666" s="5"/>
      <c r="BE666" s="5"/>
      <c r="BF666" s="5"/>
      <c r="BG666" s="5"/>
      <c r="BH666" s="5"/>
      <c r="BI666" s="5"/>
      <c r="BO666" s="128"/>
      <c r="BP666" s="128"/>
      <c r="BQ666" s="128"/>
      <c r="BR666" s="128"/>
    </row>
    <row r="667" spans="1:70" s="6" customFormat="1" x14ac:dyDescent="0.25">
      <c r="A667" s="1"/>
      <c r="B667" s="2"/>
      <c r="C667" s="4"/>
      <c r="D667" s="3"/>
      <c r="E667" s="3"/>
      <c r="F667" s="3"/>
      <c r="G667" s="3"/>
      <c r="H667" s="3"/>
      <c r="I667" s="3"/>
      <c r="J667" s="3"/>
      <c r="K667" s="3"/>
      <c r="L667" s="5"/>
      <c r="T667" s="2"/>
      <c r="AU667" s="5"/>
      <c r="BD667" s="5"/>
      <c r="BE667" s="5"/>
      <c r="BF667" s="5"/>
      <c r="BG667" s="5"/>
      <c r="BH667" s="5"/>
      <c r="BI667" s="5"/>
      <c r="BO667" s="128"/>
      <c r="BP667" s="128"/>
      <c r="BQ667" s="128"/>
      <c r="BR667" s="128"/>
    </row>
    <row r="668" spans="1:70" s="6" customFormat="1" x14ac:dyDescent="0.25">
      <c r="A668" s="1"/>
      <c r="B668" s="2"/>
      <c r="C668" s="4"/>
      <c r="D668" s="3"/>
      <c r="E668" s="3"/>
      <c r="F668" s="3"/>
      <c r="G668" s="3"/>
      <c r="H668" s="3"/>
      <c r="I668" s="3"/>
      <c r="J668" s="3"/>
      <c r="K668" s="3"/>
      <c r="L668" s="5"/>
      <c r="T668" s="2"/>
      <c r="AU668" s="5"/>
      <c r="BD668" s="5"/>
      <c r="BE668" s="5"/>
      <c r="BF668" s="5"/>
      <c r="BG668" s="5"/>
      <c r="BH668" s="5"/>
      <c r="BI668" s="5"/>
      <c r="BO668" s="128"/>
      <c r="BP668" s="128"/>
      <c r="BQ668" s="128"/>
      <c r="BR668" s="128"/>
    </row>
    <row r="669" spans="1:70" s="6" customFormat="1" x14ac:dyDescent="0.25">
      <c r="A669" s="1"/>
      <c r="B669" s="2"/>
      <c r="C669" s="4"/>
      <c r="D669" s="3"/>
      <c r="E669" s="3"/>
      <c r="F669" s="3"/>
      <c r="G669" s="3"/>
      <c r="H669" s="3"/>
      <c r="I669" s="3"/>
      <c r="J669" s="3"/>
      <c r="K669" s="3"/>
      <c r="L669" s="5"/>
      <c r="T669" s="2"/>
      <c r="AU669" s="5"/>
      <c r="BD669" s="5"/>
      <c r="BE669" s="5"/>
      <c r="BF669" s="5"/>
      <c r="BG669" s="5"/>
      <c r="BH669" s="5"/>
      <c r="BI669" s="5"/>
      <c r="BO669" s="128"/>
      <c r="BP669" s="128"/>
      <c r="BQ669" s="128"/>
      <c r="BR669" s="128"/>
    </row>
    <row r="670" spans="1:70" s="6" customFormat="1" x14ac:dyDescent="0.25">
      <c r="A670" s="1"/>
      <c r="B670" s="2"/>
      <c r="C670" s="4"/>
      <c r="D670" s="3"/>
      <c r="E670" s="3"/>
      <c r="F670" s="3"/>
      <c r="G670" s="3"/>
      <c r="H670" s="3"/>
      <c r="I670" s="3"/>
      <c r="J670" s="3"/>
      <c r="K670" s="3"/>
      <c r="L670" s="5"/>
      <c r="T670" s="2"/>
      <c r="AU670" s="5"/>
      <c r="BD670" s="5"/>
      <c r="BE670" s="5"/>
      <c r="BF670" s="5"/>
      <c r="BG670" s="5"/>
      <c r="BH670" s="5"/>
      <c r="BI670" s="5"/>
      <c r="BO670" s="128"/>
      <c r="BP670" s="128"/>
      <c r="BQ670" s="128"/>
      <c r="BR670" s="128"/>
    </row>
    <row r="671" spans="1:70" s="6" customFormat="1" x14ac:dyDescent="0.25">
      <c r="A671" s="1"/>
      <c r="B671" s="2"/>
      <c r="C671" s="4"/>
      <c r="D671" s="3"/>
      <c r="E671" s="3"/>
      <c r="F671" s="3"/>
      <c r="G671" s="3"/>
      <c r="H671" s="3"/>
      <c r="I671" s="3"/>
      <c r="J671" s="3"/>
      <c r="K671" s="3"/>
      <c r="L671" s="5"/>
      <c r="T671" s="2"/>
      <c r="AU671" s="5"/>
      <c r="BD671" s="5"/>
      <c r="BE671" s="5"/>
      <c r="BF671" s="5"/>
      <c r="BG671" s="5"/>
      <c r="BH671" s="5"/>
      <c r="BI671" s="5"/>
      <c r="BO671" s="128"/>
      <c r="BP671" s="128"/>
      <c r="BQ671" s="128"/>
      <c r="BR671" s="128"/>
    </row>
    <row r="672" spans="1:70" s="6" customFormat="1" x14ac:dyDescent="0.25">
      <c r="A672" s="1"/>
      <c r="B672" s="2"/>
      <c r="C672" s="4"/>
      <c r="D672" s="3"/>
      <c r="E672" s="3"/>
      <c r="F672" s="3"/>
      <c r="G672" s="3"/>
      <c r="H672" s="3"/>
      <c r="I672" s="3"/>
      <c r="J672" s="3"/>
      <c r="K672" s="3"/>
      <c r="L672" s="5"/>
      <c r="T672" s="2"/>
      <c r="AU672" s="5"/>
      <c r="BD672" s="5"/>
      <c r="BE672" s="5"/>
      <c r="BF672" s="5"/>
      <c r="BG672" s="5"/>
      <c r="BH672" s="5"/>
      <c r="BI672" s="5"/>
      <c r="BO672" s="128"/>
      <c r="BP672" s="128"/>
      <c r="BQ672" s="128"/>
      <c r="BR672" s="128"/>
    </row>
    <row r="673" spans="1:70" s="6" customFormat="1" x14ac:dyDescent="0.25">
      <c r="A673" s="1"/>
      <c r="B673" s="2"/>
      <c r="C673" s="4"/>
      <c r="D673" s="3"/>
      <c r="E673" s="3"/>
      <c r="F673" s="3"/>
      <c r="G673" s="3"/>
      <c r="H673" s="3"/>
      <c r="I673" s="3"/>
      <c r="J673" s="3"/>
      <c r="K673" s="3"/>
      <c r="L673" s="5"/>
      <c r="T673" s="2"/>
      <c r="AU673" s="5"/>
      <c r="BD673" s="5"/>
      <c r="BE673" s="5"/>
      <c r="BF673" s="5"/>
      <c r="BG673" s="5"/>
      <c r="BH673" s="5"/>
      <c r="BI673" s="5"/>
      <c r="BO673" s="128"/>
      <c r="BP673" s="128"/>
      <c r="BQ673" s="128"/>
      <c r="BR673" s="128"/>
    </row>
    <row r="674" spans="1:70" s="6" customFormat="1" x14ac:dyDescent="0.25">
      <c r="A674" s="1"/>
      <c r="B674" s="2"/>
      <c r="C674" s="4"/>
      <c r="D674" s="3"/>
      <c r="E674" s="3"/>
      <c r="F674" s="3"/>
      <c r="G674" s="3"/>
      <c r="H674" s="3"/>
      <c r="I674" s="3"/>
      <c r="J674" s="3"/>
      <c r="K674" s="3"/>
      <c r="L674" s="5"/>
      <c r="T674" s="2"/>
      <c r="AU674" s="5"/>
      <c r="BD674" s="5"/>
      <c r="BE674" s="5"/>
      <c r="BF674" s="5"/>
      <c r="BG674" s="5"/>
      <c r="BH674" s="5"/>
      <c r="BI674" s="5"/>
      <c r="BO674" s="128"/>
      <c r="BP674" s="128"/>
      <c r="BQ674" s="128"/>
      <c r="BR674" s="128"/>
    </row>
    <row r="675" spans="1:70" s="6" customFormat="1" x14ac:dyDescent="0.25">
      <c r="A675" s="1"/>
      <c r="B675" s="2"/>
      <c r="C675" s="4"/>
      <c r="D675" s="3"/>
      <c r="E675" s="3"/>
      <c r="F675" s="3"/>
      <c r="G675" s="3"/>
      <c r="H675" s="3"/>
      <c r="I675" s="3"/>
      <c r="J675" s="3"/>
      <c r="K675" s="3"/>
      <c r="L675" s="5"/>
      <c r="T675" s="2"/>
      <c r="AU675" s="5"/>
      <c r="BD675" s="5"/>
      <c r="BE675" s="5"/>
      <c r="BF675" s="5"/>
      <c r="BG675" s="5"/>
      <c r="BH675" s="5"/>
      <c r="BI675" s="5"/>
      <c r="BO675" s="128"/>
      <c r="BP675" s="128"/>
      <c r="BQ675" s="128"/>
      <c r="BR675" s="128"/>
    </row>
    <row r="676" spans="1:70" s="6" customFormat="1" x14ac:dyDescent="0.25">
      <c r="A676" s="1"/>
      <c r="B676" s="2"/>
      <c r="C676" s="4"/>
      <c r="D676" s="3"/>
      <c r="E676" s="3"/>
      <c r="F676" s="3"/>
      <c r="G676" s="3"/>
      <c r="H676" s="3"/>
      <c r="I676" s="3"/>
      <c r="J676" s="3"/>
      <c r="K676" s="3"/>
      <c r="L676" s="5"/>
      <c r="T676" s="2"/>
      <c r="AU676" s="5"/>
      <c r="BD676" s="5"/>
      <c r="BE676" s="5"/>
      <c r="BF676" s="5"/>
      <c r="BG676" s="5"/>
      <c r="BH676" s="5"/>
      <c r="BI676" s="5"/>
      <c r="BO676" s="128"/>
      <c r="BP676" s="128"/>
      <c r="BQ676" s="128"/>
      <c r="BR676" s="128"/>
    </row>
    <row r="677" spans="1:70" s="6" customFormat="1" x14ac:dyDescent="0.25">
      <c r="A677" s="1"/>
      <c r="B677" s="2"/>
      <c r="C677" s="4"/>
      <c r="D677" s="3"/>
      <c r="E677" s="3"/>
      <c r="F677" s="3"/>
      <c r="G677" s="3"/>
      <c r="H677" s="3"/>
      <c r="I677" s="3"/>
      <c r="J677" s="3"/>
      <c r="K677" s="3"/>
      <c r="L677" s="5"/>
      <c r="T677" s="2"/>
      <c r="AU677" s="5"/>
      <c r="BD677" s="5"/>
      <c r="BE677" s="5"/>
      <c r="BF677" s="5"/>
      <c r="BG677" s="5"/>
      <c r="BH677" s="5"/>
      <c r="BI677" s="5"/>
      <c r="BO677" s="128"/>
      <c r="BP677" s="128"/>
      <c r="BQ677" s="128"/>
      <c r="BR677" s="128"/>
    </row>
    <row r="678" spans="1:70" s="6" customFormat="1" x14ac:dyDescent="0.25">
      <c r="A678" s="1"/>
      <c r="B678" s="2"/>
      <c r="C678" s="4"/>
      <c r="D678" s="3"/>
      <c r="E678" s="3"/>
      <c r="F678" s="3"/>
      <c r="G678" s="3"/>
      <c r="H678" s="3"/>
      <c r="I678" s="3"/>
      <c r="J678" s="3"/>
      <c r="K678" s="3"/>
      <c r="L678" s="5"/>
      <c r="T678" s="2"/>
      <c r="AU678" s="5"/>
      <c r="BD678" s="5"/>
      <c r="BE678" s="5"/>
      <c r="BF678" s="5"/>
      <c r="BG678" s="5"/>
      <c r="BH678" s="5"/>
      <c r="BI678" s="5"/>
      <c r="BO678" s="128"/>
      <c r="BP678" s="128"/>
      <c r="BQ678" s="128"/>
      <c r="BR678" s="128"/>
    </row>
    <row r="679" spans="1:70" s="6" customFormat="1" x14ac:dyDescent="0.25">
      <c r="A679" s="1"/>
      <c r="B679" s="2"/>
      <c r="C679" s="4"/>
      <c r="D679" s="3"/>
      <c r="E679" s="3"/>
      <c r="F679" s="3"/>
      <c r="G679" s="3"/>
      <c r="H679" s="3"/>
      <c r="I679" s="3"/>
      <c r="J679" s="3"/>
      <c r="K679" s="3"/>
      <c r="L679" s="5"/>
      <c r="T679" s="2"/>
      <c r="AU679" s="5"/>
      <c r="BD679" s="5"/>
      <c r="BE679" s="5"/>
      <c r="BF679" s="5"/>
      <c r="BG679" s="5"/>
      <c r="BH679" s="5"/>
      <c r="BI679" s="5"/>
      <c r="BO679" s="128"/>
      <c r="BP679" s="128"/>
      <c r="BQ679" s="128"/>
      <c r="BR679" s="128"/>
    </row>
    <row r="680" spans="1:70" s="6" customFormat="1" x14ac:dyDescent="0.25">
      <c r="A680" s="1"/>
      <c r="B680" s="2"/>
      <c r="C680" s="4"/>
      <c r="D680" s="3"/>
      <c r="E680" s="3"/>
      <c r="F680" s="3"/>
      <c r="G680" s="3"/>
      <c r="H680" s="3"/>
      <c r="I680" s="3"/>
      <c r="J680" s="3"/>
      <c r="K680" s="3"/>
      <c r="L680" s="5"/>
      <c r="T680" s="2"/>
      <c r="AU680" s="5"/>
      <c r="BD680" s="5"/>
      <c r="BE680" s="5"/>
      <c r="BF680" s="5"/>
      <c r="BG680" s="5"/>
      <c r="BH680" s="5"/>
      <c r="BI680" s="5"/>
      <c r="BO680" s="128"/>
      <c r="BP680" s="128"/>
      <c r="BQ680" s="128"/>
      <c r="BR680" s="128"/>
    </row>
    <row r="681" spans="1:70" s="6" customFormat="1" x14ac:dyDescent="0.25">
      <c r="A681" s="1"/>
      <c r="B681" s="2"/>
      <c r="C681" s="4"/>
      <c r="D681" s="3"/>
      <c r="E681" s="3"/>
      <c r="F681" s="3"/>
      <c r="G681" s="3"/>
      <c r="H681" s="3"/>
      <c r="I681" s="3"/>
      <c r="J681" s="3"/>
      <c r="K681" s="3"/>
      <c r="L681" s="5"/>
      <c r="T681" s="2"/>
      <c r="AU681" s="5"/>
      <c r="BD681" s="5"/>
      <c r="BE681" s="5"/>
      <c r="BF681" s="5"/>
      <c r="BG681" s="5"/>
      <c r="BH681" s="5"/>
      <c r="BI681" s="5"/>
      <c r="BO681" s="128"/>
      <c r="BP681" s="128"/>
      <c r="BQ681" s="128"/>
      <c r="BR681" s="128"/>
    </row>
    <row r="682" spans="1:70" s="6" customFormat="1" x14ac:dyDescent="0.25">
      <c r="A682" s="1"/>
      <c r="B682" s="2"/>
      <c r="C682" s="4"/>
      <c r="D682" s="3"/>
      <c r="E682" s="3"/>
      <c r="F682" s="3"/>
      <c r="G682" s="3"/>
      <c r="H682" s="3"/>
      <c r="I682" s="3"/>
      <c r="J682" s="3"/>
      <c r="K682" s="3"/>
      <c r="L682" s="5"/>
      <c r="T682" s="2"/>
      <c r="AU682" s="5"/>
      <c r="BD682" s="5"/>
      <c r="BE682" s="5"/>
      <c r="BF682" s="5"/>
      <c r="BG682" s="5"/>
      <c r="BH682" s="5"/>
      <c r="BI682" s="5"/>
      <c r="BO682" s="128"/>
      <c r="BP682" s="128"/>
      <c r="BQ682" s="128"/>
      <c r="BR682" s="128"/>
    </row>
    <row r="683" spans="1:70" s="6" customFormat="1" x14ac:dyDescent="0.25">
      <c r="A683" s="1"/>
      <c r="B683" s="2"/>
      <c r="C683" s="4"/>
      <c r="D683" s="3"/>
      <c r="E683" s="3"/>
      <c r="F683" s="3"/>
      <c r="G683" s="3"/>
      <c r="H683" s="3"/>
      <c r="I683" s="3"/>
      <c r="J683" s="3"/>
      <c r="K683" s="3"/>
      <c r="L683" s="5"/>
      <c r="T683" s="2"/>
      <c r="AU683" s="5"/>
      <c r="BD683" s="5"/>
      <c r="BE683" s="5"/>
      <c r="BF683" s="5"/>
      <c r="BG683" s="5"/>
      <c r="BH683" s="5"/>
      <c r="BI683" s="5"/>
      <c r="BO683" s="128"/>
      <c r="BP683" s="128"/>
      <c r="BQ683" s="128"/>
      <c r="BR683" s="128"/>
    </row>
    <row r="684" spans="1:70" s="6" customFormat="1" x14ac:dyDescent="0.25">
      <c r="A684" s="1"/>
      <c r="B684" s="2"/>
      <c r="C684" s="4"/>
      <c r="D684" s="3"/>
      <c r="E684" s="3"/>
      <c r="F684" s="3"/>
      <c r="G684" s="3"/>
      <c r="H684" s="3"/>
      <c r="I684" s="3"/>
      <c r="J684" s="3"/>
      <c r="K684" s="3"/>
      <c r="L684" s="5"/>
      <c r="T684" s="2"/>
      <c r="AU684" s="5"/>
      <c r="BD684" s="5"/>
      <c r="BE684" s="5"/>
      <c r="BF684" s="5"/>
      <c r="BG684" s="5"/>
      <c r="BH684" s="5"/>
      <c r="BI684" s="5"/>
      <c r="BO684" s="128"/>
      <c r="BP684" s="128"/>
      <c r="BQ684" s="128"/>
      <c r="BR684" s="128"/>
    </row>
    <row r="685" spans="1:70" s="6" customFormat="1" x14ac:dyDescent="0.25">
      <c r="A685" s="1"/>
      <c r="B685" s="2"/>
      <c r="C685" s="4"/>
      <c r="D685" s="3"/>
      <c r="E685" s="3"/>
      <c r="F685" s="3"/>
      <c r="G685" s="3"/>
      <c r="H685" s="3"/>
      <c r="I685" s="3"/>
      <c r="J685" s="3"/>
      <c r="K685" s="3"/>
      <c r="L685" s="5"/>
      <c r="T685" s="2"/>
      <c r="AU685" s="5"/>
      <c r="BD685" s="5"/>
      <c r="BE685" s="5"/>
      <c r="BF685" s="5"/>
      <c r="BG685" s="5"/>
      <c r="BH685" s="5"/>
      <c r="BI685" s="5"/>
      <c r="BO685" s="128"/>
      <c r="BP685" s="128"/>
      <c r="BQ685" s="128"/>
      <c r="BR685" s="128"/>
    </row>
    <row r="686" spans="1:70" s="6" customFormat="1" x14ac:dyDescent="0.25">
      <c r="A686" s="1"/>
      <c r="B686" s="2"/>
      <c r="C686" s="4"/>
      <c r="D686" s="3"/>
      <c r="E686" s="3"/>
      <c r="F686" s="3"/>
      <c r="G686" s="3"/>
      <c r="H686" s="3"/>
      <c r="I686" s="3"/>
      <c r="J686" s="3"/>
      <c r="K686" s="3"/>
      <c r="L686" s="5"/>
      <c r="T686" s="2"/>
      <c r="AU686" s="5"/>
      <c r="BD686" s="5"/>
      <c r="BE686" s="5"/>
      <c r="BF686" s="5"/>
      <c r="BG686" s="5"/>
      <c r="BH686" s="5"/>
      <c r="BI686" s="5"/>
      <c r="BO686" s="128"/>
      <c r="BP686" s="128"/>
      <c r="BQ686" s="128"/>
      <c r="BR686" s="128"/>
    </row>
    <row r="687" spans="1:70" s="6" customFormat="1" x14ac:dyDescent="0.25">
      <c r="A687" s="1"/>
      <c r="B687" s="2"/>
      <c r="C687" s="4"/>
      <c r="D687" s="3"/>
      <c r="E687" s="3"/>
      <c r="F687" s="3"/>
      <c r="G687" s="3"/>
      <c r="H687" s="3"/>
      <c r="I687" s="3"/>
      <c r="J687" s="3"/>
      <c r="K687" s="3"/>
      <c r="L687" s="5"/>
      <c r="T687" s="2"/>
      <c r="AU687" s="5"/>
      <c r="BD687" s="5"/>
      <c r="BE687" s="5"/>
      <c r="BF687" s="5"/>
      <c r="BG687" s="5"/>
      <c r="BH687" s="5"/>
      <c r="BI687" s="5"/>
      <c r="BO687" s="128"/>
      <c r="BP687" s="128"/>
      <c r="BQ687" s="128"/>
      <c r="BR687" s="128"/>
    </row>
    <row r="688" spans="1:70" s="6" customFormat="1" x14ac:dyDescent="0.25">
      <c r="A688" s="1"/>
      <c r="B688" s="2"/>
      <c r="C688" s="4"/>
      <c r="D688" s="3"/>
      <c r="E688" s="3"/>
      <c r="F688" s="3"/>
      <c r="G688" s="3"/>
      <c r="H688" s="3"/>
      <c r="I688" s="3"/>
      <c r="J688" s="3"/>
      <c r="K688" s="3"/>
      <c r="L688" s="5"/>
      <c r="T688" s="2"/>
      <c r="AU688" s="5"/>
      <c r="BD688" s="5"/>
      <c r="BE688" s="5"/>
      <c r="BF688" s="5"/>
      <c r="BG688" s="5"/>
      <c r="BH688" s="5"/>
      <c r="BI688" s="5"/>
      <c r="BO688" s="128"/>
      <c r="BP688" s="128"/>
      <c r="BQ688" s="128"/>
      <c r="BR688" s="128"/>
    </row>
    <row r="689" spans="1:70" s="6" customFormat="1" x14ac:dyDescent="0.25">
      <c r="A689" s="1"/>
      <c r="B689" s="2"/>
      <c r="C689" s="4"/>
      <c r="D689" s="3"/>
      <c r="E689" s="3"/>
      <c r="F689" s="3"/>
      <c r="G689" s="3"/>
      <c r="H689" s="3"/>
      <c r="I689" s="3"/>
      <c r="J689" s="3"/>
      <c r="K689" s="3"/>
      <c r="L689" s="5"/>
      <c r="T689" s="2"/>
      <c r="AU689" s="5"/>
      <c r="BD689" s="5"/>
      <c r="BE689" s="5"/>
      <c r="BF689" s="5"/>
      <c r="BG689" s="5"/>
      <c r="BH689" s="5"/>
      <c r="BI689" s="5"/>
      <c r="BO689" s="128"/>
      <c r="BP689" s="128"/>
      <c r="BQ689" s="128"/>
      <c r="BR689" s="128"/>
    </row>
    <row r="690" spans="1:70" s="6" customFormat="1" x14ac:dyDescent="0.25">
      <c r="A690" s="1"/>
      <c r="B690" s="2"/>
      <c r="C690" s="4"/>
      <c r="D690" s="3"/>
      <c r="E690" s="3"/>
      <c r="F690" s="3"/>
      <c r="G690" s="3"/>
      <c r="H690" s="3"/>
      <c r="I690" s="3"/>
      <c r="J690" s="3"/>
      <c r="K690" s="3"/>
      <c r="L690" s="5"/>
      <c r="T690" s="2"/>
      <c r="AU690" s="5"/>
      <c r="BD690" s="5"/>
      <c r="BE690" s="5"/>
      <c r="BF690" s="5"/>
      <c r="BG690" s="5"/>
      <c r="BH690" s="5"/>
      <c r="BI690" s="5"/>
      <c r="BO690" s="128"/>
      <c r="BP690" s="128"/>
      <c r="BQ690" s="128"/>
      <c r="BR690" s="128"/>
    </row>
    <row r="691" spans="1:70" s="6" customFormat="1" x14ac:dyDescent="0.25">
      <c r="A691" s="1"/>
      <c r="B691" s="2"/>
      <c r="C691" s="4"/>
      <c r="D691" s="3"/>
      <c r="E691" s="3"/>
      <c r="F691" s="3"/>
      <c r="G691" s="3"/>
      <c r="H691" s="3"/>
      <c r="I691" s="3"/>
      <c r="J691" s="3"/>
      <c r="K691" s="3"/>
      <c r="L691" s="5"/>
      <c r="T691" s="2"/>
      <c r="AU691" s="5"/>
      <c r="BD691" s="5"/>
      <c r="BE691" s="5"/>
      <c r="BF691" s="5"/>
      <c r="BG691" s="5"/>
      <c r="BH691" s="5"/>
      <c r="BI691" s="5"/>
      <c r="BO691" s="128"/>
      <c r="BP691" s="128"/>
      <c r="BQ691" s="128"/>
      <c r="BR691" s="128"/>
    </row>
    <row r="692" spans="1:70" s="6" customFormat="1" x14ac:dyDescent="0.25">
      <c r="A692" s="1"/>
      <c r="B692" s="2"/>
      <c r="C692" s="4"/>
      <c r="D692" s="3"/>
      <c r="E692" s="3"/>
      <c r="F692" s="3"/>
      <c r="G692" s="3"/>
      <c r="H692" s="3"/>
      <c r="I692" s="3"/>
      <c r="J692" s="3"/>
      <c r="K692" s="3"/>
      <c r="L692" s="5"/>
      <c r="T692" s="2"/>
      <c r="AU692" s="5"/>
      <c r="BD692" s="5"/>
      <c r="BE692" s="5"/>
      <c r="BF692" s="5"/>
      <c r="BG692" s="5"/>
      <c r="BH692" s="5"/>
      <c r="BI692" s="5"/>
      <c r="BO692" s="128"/>
      <c r="BP692" s="128"/>
      <c r="BQ692" s="128"/>
      <c r="BR692" s="128"/>
    </row>
    <row r="693" spans="1:70" s="6" customFormat="1" x14ac:dyDescent="0.25">
      <c r="A693" s="1"/>
      <c r="B693" s="2"/>
      <c r="C693" s="4"/>
      <c r="D693" s="3"/>
      <c r="E693" s="3"/>
      <c r="F693" s="3"/>
      <c r="G693" s="3"/>
      <c r="H693" s="3"/>
      <c r="I693" s="3"/>
      <c r="J693" s="3"/>
      <c r="K693" s="3"/>
      <c r="L693" s="5"/>
      <c r="T693" s="2"/>
      <c r="AU693" s="5"/>
      <c r="BD693" s="5"/>
      <c r="BE693" s="5"/>
      <c r="BF693" s="5"/>
      <c r="BG693" s="5"/>
      <c r="BH693" s="5"/>
      <c r="BI693" s="5"/>
      <c r="BO693" s="128"/>
      <c r="BP693" s="128"/>
      <c r="BQ693" s="128"/>
      <c r="BR693" s="128"/>
    </row>
    <row r="694" spans="1:70" s="6" customFormat="1" x14ac:dyDescent="0.25">
      <c r="A694" s="1"/>
      <c r="B694" s="2"/>
      <c r="C694" s="4"/>
      <c r="D694" s="3"/>
      <c r="E694" s="3"/>
      <c r="F694" s="3"/>
      <c r="G694" s="3"/>
      <c r="H694" s="3"/>
      <c r="I694" s="3"/>
      <c r="J694" s="3"/>
      <c r="K694" s="3"/>
      <c r="L694" s="5"/>
      <c r="T694" s="2"/>
      <c r="AU694" s="5"/>
      <c r="BD694" s="5"/>
      <c r="BE694" s="5"/>
      <c r="BF694" s="5"/>
      <c r="BG694" s="5"/>
      <c r="BH694" s="5"/>
      <c r="BI694" s="5"/>
      <c r="BO694" s="128"/>
      <c r="BP694" s="128"/>
      <c r="BQ694" s="128"/>
      <c r="BR694" s="128"/>
    </row>
    <row r="695" spans="1:70" s="6" customFormat="1" x14ac:dyDescent="0.25">
      <c r="A695" s="1"/>
      <c r="B695" s="2"/>
      <c r="C695" s="4"/>
      <c r="D695" s="3"/>
      <c r="E695" s="3"/>
      <c r="F695" s="3"/>
      <c r="G695" s="3"/>
      <c r="H695" s="3"/>
      <c r="I695" s="3"/>
      <c r="J695" s="3"/>
      <c r="K695" s="3"/>
      <c r="L695" s="5"/>
      <c r="T695" s="2"/>
      <c r="AU695" s="5"/>
      <c r="BD695" s="5"/>
      <c r="BE695" s="5"/>
      <c r="BF695" s="5"/>
      <c r="BG695" s="5"/>
      <c r="BH695" s="5"/>
      <c r="BI695" s="5"/>
      <c r="BO695" s="128"/>
      <c r="BP695" s="128"/>
      <c r="BQ695" s="128"/>
      <c r="BR695" s="128"/>
    </row>
    <row r="696" spans="1:70" s="6" customFormat="1" x14ac:dyDescent="0.25">
      <c r="A696" s="1"/>
      <c r="B696" s="2"/>
      <c r="C696" s="4"/>
      <c r="D696" s="3"/>
      <c r="E696" s="3"/>
      <c r="F696" s="3"/>
      <c r="G696" s="3"/>
      <c r="H696" s="3"/>
      <c r="I696" s="3"/>
      <c r="J696" s="3"/>
      <c r="K696" s="3"/>
      <c r="L696" s="5"/>
      <c r="T696" s="2"/>
      <c r="AU696" s="5"/>
      <c r="BD696" s="5"/>
      <c r="BE696" s="5"/>
      <c r="BF696" s="5"/>
      <c r="BG696" s="5"/>
      <c r="BH696" s="5"/>
      <c r="BI696" s="5"/>
      <c r="BO696" s="128"/>
      <c r="BP696" s="128"/>
      <c r="BQ696" s="128"/>
      <c r="BR696" s="128"/>
    </row>
    <row r="697" spans="1:70" s="6" customFormat="1" x14ac:dyDescent="0.25">
      <c r="A697" s="1"/>
      <c r="B697" s="2"/>
      <c r="C697" s="4"/>
      <c r="D697" s="3"/>
      <c r="E697" s="3"/>
      <c r="F697" s="3"/>
      <c r="G697" s="3"/>
      <c r="H697" s="3"/>
      <c r="I697" s="3"/>
      <c r="J697" s="3"/>
      <c r="K697" s="3"/>
      <c r="L697" s="5"/>
      <c r="T697" s="2"/>
      <c r="AU697" s="5"/>
      <c r="BD697" s="5"/>
      <c r="BE697" s="5"/>
      <c r="BF697" s="5"/>
      <c r="BG697" s="5"/>
      <c r="BH697" s="5"/>
      <c r="BI697" s="5"/>
      <c r="BO697" s="128"/>
      <c r="BP697" s="128"/>
      <c r="BQ697" s="128"/>
      <c r="BR697" s="128"/>
    </row>
    <row r="698" spans="1:70" s="6" customFormat="1" x14ac:dyDescent="0.25">
      <c r="A698" s="1"/>
      <c r="B698" s="2"/>
      <c r="C698" s="4"/>
      <c r="D698" s="3"/>
      <c r="E698" s="3"/>
      <c r="F698" s="3"/>
      <c r="G698" s="3"/>
      <c r="H698" s="3"/>
      <c r="I698" s="3"/>
      <c r="J698" s="3"/>
      <c r="K698" s="3"/>
      <c r="L698" s="5"/>
      <c r="T698" s="2"/>
      <c r="AU698" s="5"/>
      <c r="BD698" s="5"/>
      <c r="BE698" s="5"/>
      <c r="BF698" s="5"/>
      <c r="BG698" s="5"/>
      <c r="BH698" s="5"/>
      <c r="BI698" s="5"/>
      <c r="BO698" s="128"/>
      <c r="BP698" s="128"/>
      <c r="BQ698" s="128"/>
      <c r="BR698" s="128"/>
    </row>
    <row r="699" spans="1:70" s="6" customFormat="1" x14ac:dyDescent="0.25">
      <c r="A699" s="1"/>
      <c r="B699" s="2"/>
      <c r="C699" s="4"/>
      <c r="D699" s="3"/>
      <c r="E699" s="3"/>
      <c r="F699" s="3"/>
      <c r="G699" s="3"/>
      <c r="H699" s="3"/>
      <c r="I699" s="3"/>
      <c r="J699" s="3"/>
      <c r="K699" s="3"/>
      <c r="L699" s="5"/>
      <c r="T699" s="2"/>
      <c r="AU699" s="5"/>
      <c r="BD699" s="5"/>
      <c r="BE699" s="5"/>
      <c r="BF699" s="5"/>
      <c r="BG699" s="5"/>
      <c r="BH699" s="5"/>
      <c r="BI699" s="5"/>
      <c r="BO699" s="128"/>
      <c r="BP699" s="128"/>
      <c r="BQ699" s="128"/>
      <c r="BR699" s="128"/>
    </row>
    <row r="700" spans="1:70" s="6" customFormat="1" x14ac:dyDescent="0.25">
      <c r="A700" s="1"/>
      <c r="B700" s="2"/>
      <c r="C700" s="4"/>
      <c r="D700" s="3"/>
      <c r="E700" s="3"/>
      <c r="F700" s="3"/>
      <c r="G700" s="3"/>
      <c r="H700" s="3"/>
      <c r="I700" s="3"/>
      <c r="J700" s="3"/>
      <c r="K700" s="3"/>
      <c r="L700" s="5"/>
      <c r="T700" s="2"/>
      <c r="AU700" s="5"/>
      <c r="BD700" s="5"/>
      <c r="BE700" s="5"/>
      <c r="BF700" s="5"/>
      <c r="BG700" s="5"/>
      <c r="BH700" s="5"/>
      <c r="BI700" s="5"/>
      <c r="BO700" s="128"/>
      <c r="BP700" s="128"/>
      <c r="BQ700" s="128"/>
      <c r="BR700" s="128"/>
    </row>
    <row r="701" spans="1:70" s="6" customFormat="1" x14ac:dyDescent="0.25">
      <c r="A701" s="1"/>
      <c r="B701" s="2"/>
      <c r="C701" s="4"/>
      <c r="D701" s="3"/>
      <c r="E701" s="3"/>
      <c r="F701" s="3"/>
      <c r="G701" s="3"/>
      <c r="H701" s="3"/>
      <c r="I701" s="3"/>
      <c r="J701" s="3"/>
      <c r="K701" s="3"/>
      <c r="L701" s="5"/>
      <c r="T701" s="2"/>
      <c r="AU701" s="5"/>
      <c r="BD701" s="5"/>
      <c r="BE701" s="5"/>
      <c r="BF701" s="5"/>
      <c r="BG701" s="5"/>
      <c r="BH701" s="5"/>
      <c r="BI701" s="5"/>
      <c r="BO701" s="128"/>
      <c r="BP701" s="128"/>
      <c r="BQ701" s="128"/>
      <c r="BR701" s="128"/>
    </row>
    <row r="702" spans="1:70" s="6" customFormat="1" x14ac:dyDescent="0.25">
      <c r="A702" s="1"/>
      <c r="B702" s="2"/>
      <c r="C702" s="4"/>
      <c r="D702" s="3"/>
      <c r="E702" s="3"/>
      <c r="F702" s="3"/>
      <c r="G702" s="3"/>
      <c r="H702" s="3"/>
      <c r="I702" s="3"/>
      <c r="J702" s="3"/>
      <c r="K702" s="3"/>
      <c r="L702" s="5"/>
      <c r="T702" s="2"/>
      <c r="AU702" s="5"/>
      <c r="BD702" s="5"/>
      <c r="BE702" s="5"/>
      <c r="BF702" s="5"/>
      <c r="BG702" s="5"/>
      <c r="BH702" s="5"/>
      <c r="BI702" s="5"/>
      <c r="BO702" s="128"/>
      <c r="BP702" s="128"/>
      <c r="BQ702" s="128"/>
      <c r="BR702" s="128"/>
    </row>
    <row r="703" spans="1:70" s="6" customFormat="1" x14ac:dyDescent="0.25">
      <c r="A703" s="1"/>
      <c r="B703" s="2"/>
      <c r="C703" s="4"/>
      <c r="D703" s="3"/>
      <c r="E703" s="3"/>
      <c r="F703" s="3"/>
      <c r="G703" s="3"/>
      <c r="H703" s="3"/>
      <c r="I703" s="3"/>
      <c r="J703" s="3"/>
      <c r="K703" s="3"/>
      <c r="L703" s="5"/>
      <c r="T703" s="2"/>
      <c r="AU703" s="5"/>
      <c r="BD703" s="5"/>
      <c r="BE703" s="5"/>
      <c r="BF703" s="5"/>
      <c r="BG703" s="5"/>
      <c r="BH703" s="5"/>
      <c r="BI703" s="5"/>
      <c r="BO703" s="128"/>
      <c r="BP703" s="128"/>
      <c r="BQ703" s="128"/>
      <c r="BR703" s="128"/>
    </row>
    <row r="704" spans="1:70" s="6" customFormat="1" x14ac:dyDescent="0.25">
      <c r="A704" s="1"/>
      <c r="B704" s="2"/>
      <c r="C704" s="4"/>
      <c r="D704" s="3"/>
      <c r="E704" s="3"/>
      <c r="F704" s="3"/>
      <c r="G704" s="3"/>
      <c r="H704" s="3"/>
      <c r="I704" s="3"/>
      <c r="J704" s="3"/>
      <c r="K704" s="3"/>
      <c r="L704" s="5"/>
      <c r="T704" s="2"/>
      <c r="AU704" s="5"/>
      <c r="BD704" s="5"/>
      <c r="BE704" s="5"/>
      <c r="BF704" s="5"/>
      <c r="BG704" s="5"/>
      <c r="BH704" s="5"/>
      <c r="BI704" s="5"/>
      <c r="BO704" s="128"/>
      <c r="BP704" s="128"/>
      <c r="BQ704" s="128"/>
      <c r="BR704" s="128"/>
    </row>
    <row r="705" spans="1:70" s="6" customFormat="1" x14ac:dyDescent="0.25">
      <c r="A705" s="1"/>
      <c r="B705" s="2"/>
      <c r="C705" s="4"/>
      <c r="D705" s="3"/>
      <c r="E705" s="3"/>
      <c r="F705" s="3"/>
      <c r="G705" s="3"/>
      <c r="H705" s="3"/>
      <c r="I705" s="3"/>
      <c r="J705" s="3"/>
      <c r="K705" s="3"/>
      <c r="L705" s="5"/>
      <c r="T705" s="2"/>
      <c r="AU705" s="5"/>
      <c r="BD705" s="5"/>
      <c r="BE705" s="5"/>
      <c r="BF705" s="5"/>
      <c r="BG705" s="5"/>
      <c r="BH705" s="5"/>
      <c r="BI705" s="5"/>
      <c r="BO705" s="128"/>
      <c r="BP705" s="128"/>
      <c r="BQ705" s="128"/>
      <c r="BR705" s="128"/>
    </row>
    <row r="706" spans="1:70" s="6" customFormat="1" x14ac:dyDescent="0.25">
      <c r="A706" s="1"/>
      <c r="B706" s="2"/>
      <c r="C706" s="4"/>
      <c r="D706" s="3"/>
      <c r="E706" s="3"/>
      <c r="F706" s="3"/>
      <c r="G706" s="3"/>
      <c r="H706" s="3"/>
      <c r="I706" s="3"/>
      <c r="J706" s="3"/>
      <c r="K706" s="3"/>
      <c r="L706" s="5"/>
      <c r="T706" s="2"/>
      <c r="AU706" s="5"/>
      <c r="BD706" s="5"/>
      <c r="BE706" s="5"/>
      <c r="BF706" s="5"/>
      <c r="BG706" s="5"/>
      <c r="BH706" s="5"/>
      <c r="BI706" s="5"/>
      <c r="BO706" s="128"/>
      <c r="BP706" s="128"/>
      <c r="BQ706" s="128"/>
      <c r="BR706" s="128"/>
    </row>
    <row r="707" spans="1:70" s="6" customFormat="1" x14ac:dyDescent="0.25">
      <c r="A707" s="1"/>
      <c r="B707" s="2"/>
      <c r="C707" s="4"/>
      <c r="D707" s="3"/>
      <c r="E707" s="3"/>
      <c r="F707" s="3"/>
      <c r="G707" s="3"/>
      <c r="H707" s="3"/>
      <c r="I707" s="3"/>
      <c r="J707" s="3"/>
      <c r="K707" s="3"/>
      <c r="L707" s="5"/>
      <c r="T707" s="2"/>
      <c r="AU707" s="5"/>
      <c r="BD707" s="5"/>
      <c r="BE707" s="5"/>
      <c r="BF707" s="5"/>
      <c r="BG707" s="5"/>
      <c r="BH707" s="5"/>
      <c r="BI707" s="5"/>
      <c r="BO707" s="128"/>
      <c r="BP707" s="128"/>
      <c r="BQ707" s="128"/>
      <c r="BR707" s="128"/>
    </row>
    <row r="708" spans="1:70" s="6" customFormat="1" x14ac:dyDescent="0.25">
      <c r="A708" s="1"/>
      <c r="B708" s="2"/>
      <c r="C708" s="4"/>
      <c r="D708" s="3"/>
      <c r="E708" s="3"/>
      <c r="F708" s="3"/>
      <c r="G708" s="3"/>
      <c r="H708" s="3"/>
      <c r="I708" s="3"/>
      <c r="J708" s="3"/>
      <c r="K708" s="3"/>
      <c r="L708" s="5"/>
      <c r="T708" s="2"/>
      <c r="AU708" s="5"/>
      <c r="BD708" s="5"/>
      <c r="BE708" s="5"/>
      <c r="BF708" s="5"/>
      <c r="BG708" s="5"/>
      <c r="BH708" s="5"/>
      <c r="BI708" s="5"/>
      <c r="BO708" s="128"/>
      <c r="BP708" s="128"/>
      <c r="BQ708" s="128"/>
      <c r="BR708" s="128"/>
    </row>
    <row r="709" spans="1:70" s="6" customFormat="1" x14ac:dyDescent="0.25">
      <c r="A709" s="1"/>
      <c r="B709" s="2"/>
      <c r="C709" s="4"/>
      <c r="D709" s="3"/>
      <c r="E709" s="3"/>
      <c r="F709" s="3"/>
      <c r="G709" s="3"/>
      <c r="H709" s="3"/>
      <c r="I709" s="3"/>
      <c r="J709" s="3"/>
      <c r="K709" s="3"/>
      <c r="L709" s="5"/>
      <c r="T709" s="2"/>
      <c r="AU709" s="5"/>
      <c r="BD709" s="5"/>
      <c r="BE709" s="5"/>
      <c r="BF709" s="5"/>
      <c r="BG709" s="5"/>
      <c r="BH709" s="5"/>
      <c r="BI709" s="5"/>
      <c r="BO709" s="128"/>
      <c r="BP709" s="128"/>
      <c r="BQ709" s="128"/>
      <c r="BR709" s="128"/>
    </row>
    <row r="710" spans="1:70" s="6" customFormat="1" x14ac:dyDescent="0.25">
      <c r="A710" s="1"/>
      <c r="B710" s="2"/>
      <c r="C710" s="4"/>
      <c r="D710" s="3"/>
      <c r="E710" s="3"/>
      <c r="F710" s="3"/>
      <c r="G710" s="3"/>
      <c r="H710" s="3"/>
      <c r="I710" s="3"/>
      <c r="J710" s="3"/>
      <c r="K710" s="3"/>
      <c r="L710" s="5"/>
      <c r="T710" s="2"/>
      <c r="AU710" s="5"/>
      <c r="BD710" s="5"/>
      <c r="BE710" s="5"/>
      <c r="BF710" s="5"/>
      <c r="BG710" s="5"/>
      <c r="BH710" s="5"/>
      <c r="BI710" s="5"/>
      <c r="BO710" s="128"/>
      <c r="BP710" s="128"/>
      <c r="BQ710" s="128"/>
      <c r="BR710" s="128"/>
    </row>
    <row r="711" spans="1:70" s="6" customFormat="1" x14ac:dyDescent="0.25">
      <c r="A711" s="1"/>
      <c r="B711" s="2"/>
      <c r="C711" s="4"/>
      <c r="D711" s="3"/>
      <c r="E711" s="3"/>
      <c r="F711" s="3"/>
      <c r="G711" s="3"/>
      <c r="H711" s="3"/>
      <c r="I711" s="3"/>
      <c r="J711" s="3"/>
      <c r="K711" s="3"/>
      <c r="L711" s="5"/>
      <c r="T711" s="2"/>
      <c r="AU711" s="5"/>
      <c r="BD711" s="5"/>
      <c r="BE711" s="5"/>
      <c r="BF711" s="5"/>
      <c r="BG711" s="5"/>
      <c r="BH711" s="5"/>
      <c r="BI711" s="5"/>
      <c r="BO711" s="128"/>
      <c r="BP711" s="128"/>
      <c r="BQ711" s="128"/>
      <c r="BR711" s="128"/>
    </row>
    <row r="712" spans="1:70" s="6" customFormat="1" x14ac:dyDescent="0.25">
      <c r="A712" s="1"/>
      <c r="B712" s="2"/>
      <c r="C712" s="4"/>
      <c r="D712" s="3"/>
      <c r="E712" s="3"/>
      <c r="F712" s="3"/>
      <c r="G712" s="3"/>
      <c r="H712" s="3"/>
      <c r="I712" s="3"/>
      <c r="J712" s="3"/>
      <c r="K712" s="3"/>
      <c r="L712" s="5"/>
      <c r="T712" s="2"/>
      <c r="AU712" s="5"/>
      <c r="BD712" s="5"/>
      <c r="BE712" s="5"/>
      <c r="BF712" s="5"/>
      <c r="BG712" s="5"/>
      <c r="BH712" s="5"/>
      <c r="BI712" s="5"/>
      <c r="BO712" s="128"/>
      <c r="BP712" s="128"/>
      <c r="BQ712" s="128"/>
      <c r="BR712" s="128"/>
    </row>
    <row r="713" spans="1:70" s="6" customFormat="1" x14ac:dyDescent="0.25">
      <c r="A713" s="1"/>
      <c r="B713" s="2"/>
      <c r="C713" s="4"/>
      <c r="D713" s="3"/>
      <c r="E713" s="3"/>
      <c r="F713" s="3"/>
      <c r="G713" s="3"/>
      <c r="H713" s="3"/>
      <c r="I713" s="3"/>
      <c r="J713" s="3"/>
      <c r="K713" s="3"/>
      <c r="L713" s="5"/>
      <c r="T713" s="2"/>
      <c r="AU713" s="5"/>
      <c r="BD713" s="5"/>
      <c r="BE713" s="5"/>
      <c r="BF713" s="5"/>
      <c r="BG713" s="5"/>
      <c r="BH713" s="5"/>
      <c r="BI713" s="5"/>
      <c r="BO713" s="128"/>
      <c r="BP713" s="128"/>
      <c r="BQ713" s="128"/>
      <c r="BR713" s="128"/>
    </row>
    <row r="714" spans="1:70" s="6" customFormat="1" x14ac:dyDescent="0.25">
      <c r="A714" s="1"/>
      <c r="B714" s="2"/>
      <c r="C714" s="4"/>
      <c r="D714" s="3"/>
      <c r="E714" s="3"/>
      <c r="F714" s="3"/>
      <c r="G714" s="3"/>
      <c r="H714" s="3"/>
      <c r="I714" s="3"/>
      <c r="J714" s="3"/>
      <c r="K714" s="3"/>
      <c r="L714" s="5"/>
      <c r="T714" s="2"/>
      <c r="AU714" s="5"/>
      <c r="BD714" s="5"/>
      <c r="BE714" s="5"/>
      <c r="BF714" s="5"/>
      <c r="BG714" s="5"/>
      <c r="BH714" s="5"/>
      <c r="BI714" s="5"/>
      <c r="BO714" s="128"/>
      <c r="BP714" s="128"/>
      <c r="BQ714" s="128"/>
      <c r="BR714" s="128"/>
    </row>
    <row r="715" spans="1:70" s="6" customFormat="1" x14ac:dyDescent="0.25">
      <c r="A715" s="1"/>
      <c r="B715" s="2"/>
      <c r="C715" s="4"/>
      <c r="D715" s="3"/>
      <c r="E715" s="3"/>
      <c r="F715" s="3"/>
      <c r="G715" s="3"/>
      <c r="H715" s="3"/>
      <c r="I715" s="3"/>
      <c r="J715" s="3"/>
      <c r="K715" s="3"/>
      <c r="L715" s="5"/>
      <c r="T715" s="2"/>
      <c r="AU715" s="5"/>
      <c r="BD715" s="5"/>
      <c r="BE715" s="5"/>
      <c r="BF715" s="5"/>
      <c r="BG715" s="5"/>
      <c r="BH715" s="5"/>
      <c r="BI715" s="5"/>
      <c r="BO715" s="128"/>
      <c r="BP715" s="128"/>
      <c r="BQ715" s="128"/>
      <c r="BR715" s="128"/>
    </row>
    <row r="716" spans="1:70" s="6" customFormat="1" x14ac:dyDescent="0.25">
      <c r="A716" s="1"/>
      <c r="B716" s="2"/>
      <c r="C716" s="4"/>
      <c r="D716" s="3"/>
      <c r="E716" s="3"/>
      <c r="F716" s="3"/>
      <c r="G716" s="3"/>
      <c r="H716" s="3"/>
      <c r="I716" s="3"/>
      <c r="J716" s="3"/>
      <c r="K716" s="3"/>
      <c r="L716" s="5"/>
      <c r="T716" s="2"/>
      <c r="AU716" s="5"/>
      <c r="BD716" s="5"/>
      <c r="BE716" s="5"/>
      <c r="BF716" s="5"/>
      <c r="BG716" s="5"/>
      <c r="BH716" s="5"/>
      <c r="BI716" s="5"/>
      <c r="BO716" s="128"/>
      <c r="BP716" s="128"/>
      <c r="BQ716" s="128"/>
      <c r="BR716" s="128"/>
    </row>
    <row r="717" spans="1:70" s="6" customFormat="1" x14ac:dyDescent="0.25">
      <c r="A717" s="1"/>
      <c r="B717" s="2"/>
      <c r="C717" s="4"/>
      <c r="D717" s="3"/>
      <c r="E717" s="3"/>
      <c r="F717" s="3"/>
      <c r="G717" s="3"/>
      <c r="H717" s="3"/>
      <c r="I717" s="3"/>
      <c r="J717" s="3"/>
      <c r="K717" s="3"/>
      <c r="L717" s="5"/>
      <c r="T717" s="2"/>
      <c r="AU717" s="5"/>
      <c r="BD717" s="5"/>
      <c r="BE717" s="5"/>
      <c r="BF717" s="5"/>
      <c r="BG717" s="5"/>
      <c r="BH717" s="5"/>
      <c r="BI717" s="5"/>
      <c r="BO717" s="128"/>
      <c r="BP717" s="128"/>
      <c r="BQ717" s="128"/>
      <c r="BR717" s="128"/>
    </row>
    <row r="718" spans="1:70" s="6" customFormat="1" x14ac:dyDescent="0.25">
      <c r="A718" s="1"/>
      <c r="B718" s="2"/>
      <c r="C718" s="4"/>
      <c r="D718" s="3"/>
      <c r="E718" s="3"/>
      <c r="F718" s="3"/>
      <c r="G718" s="3"/>
      <c r="H718" s="3"/>
      <c r="I718" s="3"/>
      <c r="J718" s="3"/>
      <c r="K718" s="3"/>
      <c r="L718" s="5"/>
      <c r="T718" s="2"/>
      <c r="AU718" s="5"/>
      <c r="BD718" s="5"/>
      <c r="BE718" s="5"/>
      <c r="BF718" s="5"/>
      <c r="BG718" s="5"/>
      <c r="BH718" s="5"/>
      <c r="BI718" s="5"/>
      <c r="BO718" s="128"/>
      <c r="BP718" s="128"/>
      <c r="BQ718" s="128"/>
      <c r="BR718" s="128"/>
    </row>
    <row r="719" spans="1:70" s="6" customFormat="1" x14ac:dyDescent="0.25">
      <c r="A719" s="1"/>
      <c r="B719" s="2"/>
      <c r="C719" s="4"/>
      <c r="D719" s="3"/>
      <c r="E719" s="3"/>
      <c r="F719" s="3"/>
      <c r="G719" s="3"/>
      <c r="H719" s="3"/>
      <c r="I719" s="3"/>
      <c r="J719" s="3"/>
      <c r="K719" s="3"/>
      <c r="L719" s="5"/>
      <c r="T719" s="2"/>
      <c r="AU719" s="5"/>
      <c r="BD719" s="5"/>
      <c r="BE719" s="5"/>
      <c r="BF719" s="5"/>
      <c r="BG719" s="5"/>
      <c r="BH719" s="5"/>
      <c r="BI719" s="5"/>
      <c r="BO719" s="128"/>
      <c r="BP719" s="128"/>
      <c r="BQ719" s="128"/>
      <c r="BR719" s="128"/>
    </row>
    <row r="720" spans="1:70" s="6" customFormat="1" x14ac:dyDescent="0.25">
      <c r="A720" s="1"/>
      <c r="B720" s="2"/>
      <c r="C720" s="4"/>
      <c r="D720" s="3"/>
      <c r="E720" s="3"/>
      <c r="F720" s="3"/>
      <c r="G720" s="3"/>
      <c r="H720" s="3"/>
      <c r="I720" s="3"/>
      <c r="J720" s="3"/>
      <c r="K720" s="3"/>
      <c r="L720" s="5"/>
      <c r="T720" s="2"/>
      <c r="AU720" s="5"/>
      <c r="BD720" s="5"/>
      <c r="BE720" s="5"/>
      <c r="BF720" s="5"/>
      <c r="BG720" s="5"/>
      <c r="BH720" s="5"/>
      <c r="BI720" s="5"/>
      <c r="BO720" s="128"/>
      <c r="BP720" s="128"/>
      <c r="BQ720" s="128"/>
      <c r="BR720" s="128"/>
    </row>
    <row r="721" spans="1:70" s="6" customFormat="1" x14ac:dyDescent="0.25">
      <c r="A721" s="1"/>
      <c r="B721" s="2"/>
      <c r="C721" s="4"/>
      <c r="D721" s="3"/>
      <c r="E721" s="3"/>
      <c r="F721" s="3"/>
      <c r="G721" s="3"/>
      <c r="H721" s="3"/>
      <c r="I721" s="3"/>
      <c r="J721" s="3"/>
      <c r="K721" s="3"/>
      <c r="L721" s="5"/>
      <c r="T721" s="2"/>
      <c r="AU721" s="5"/>
      <c r="BD721" s="5"/>
      <c r="BE721" s="5"/>
      <c r="BF721" s="5"/>
      <c r="BG721" s="5"/>
      <c r="BH721" s="5"/>
      <c r="BI721" s="5"/>
      <c r="BO721" s="128"/>
      <c r="BP721" s="128"/>
      <c r="BQ721" s="128"/>
      <c r="BR721" s="128"/>
    </row>
    <row r="722" spans="1:70" s="6" customFormat="1" x14ac:dyDescent="0.25">
      <c r="A722" s="1"/>
      <c r="B722" s="2"/>
      <c r="C722" s="4"/>
      <c r="D722" s="3"/>
      <c r="E722" s="3"/>
      <c r="F722" s="3"/>
      <c r="G722" s="3"/>
      <c r="H722" s="3"/>
      <c r="I722" s="3"/>
      <c r="J722" s="3"/>
      <c r="K722" s="3"/>
      <c r="L722" s="5"/>
      <c r="T722" s="2"/>
      <c r="AU722" s="5"/>
      <c r="BD722" s="5"/>
      <c r="BE722" s="5"/>
      <c r="BF722" s="5"/>
      <c r="BG722" s="5"/>
      <c r="BH722" s="5"/>
      <c r="BI722" s="5"/>
      <c r="BO722" s="128"/>
      <c r="BP722" s="128"/>
      <c r="BQ722" s="128"/>
      <c r="BR722" s="128"/>
    </row>
    <row r="723" spans="1:70" s="6" customFormat="1" x14ac:dyDescent="0.25">
      <c r="A723" s="1"/>
      <c r="B723" s="2"/>
      <c r="C723" s="4"/>
      <c r="D723" s="3"/>
      <c r="E723" s="3"/>
      <c r="F723" s="3"/>
      <c r="G723" s="3"/>
      <c r="H723" s="3"/>
      <c r="I723" s="3"/>
      <c r="J723" s="3"/>
      <c r="K723" s="3"/>
      <c r="L723" s="5"/>
      <c r="T723" s="2"/>
      <c r="AU723" s="5"/>
      <c r="BD723" s="5"/>
      <c r="BE723" s="5"/>
      <c r="BF723" s="5"/>
      <c r="BG723" s="5"/>
      <c r="BH723" s="5"/>
      <c r="BI723" s="5"/>
      <c r="BO723" s="128"/>
      <c r="BP723" s="128"/>
      <c r="BQ723" s="128"/>
      <c r="BR723" s="128"/>
    </row>
    <row r="724" spans="1:70" s="6" customFormat="1" x14ac:dyDescent="0.25">
      <c r="A724" s="1"/>
      <c r="B724" s="2"/>
      <c r="C724" s="4"/>
      <c r="D724" s="3"/>
      <c r="E724" s="3"/>
      <c r="F724" s="3"/>
      <c r="G724" s="3"/>
      <c r="H724" s="3"/>
      <c r="I724" s="3"/>
      <c r="J724" s="3"/>
      <c r="K724" s="3"/>
      <c r="L724" s="5"/>
      <c r="T724" s="2"/>
      <c r="AU724" s="5"/>
      <c r="BD724" s="5"/>
      <c r="BE724" s="5"/>
      <c r="BF724" s="5"/>
      <c r="BG724" s="5"/>
      <c r="BH724" s="5"/>
      <c r="BI724" s="5"/>
      <c r="BO724" s="128"/>
      <c r="BP724" s="128"/>
      <c r="BQ724" s="128"/>
      <c r="BR724" s="128"/>
    </row>
    <row r="725" spans="1:70" s="6" customFormat="1" x14ac:dyDescent="0.25">
      <c r="A725" s="1"/>
      <c r="B725" s="2"/>
      <c r="C725" s="4"/>
      <c r="D725" s="3"/>
      <c r="E725" s="3"/>
      <c r="F725" s="3"/>
      <c r="G725" s="3"/>
      <c r="H725" s="3"/>
      <c r="I725" s="3"/>
      <c r="J725" s="3"/>
      <c r="K725" s="3"/>
      <c r="L725" s="5"/>
      <c r="T725" s="2"/>
      <c r="AU725" s="5"/>
      <c r="BD725" s="5"/>
      <c r="BE725" s="5"/>
      <c r="BF725" s="5"/>
      <c r="BG725" s="5"/>
      <c r="BH725" s="5"/>
      <c r="BI725" s="5"/>
      <c r="BO725" s="128"/>
      <c r="BP725" s="128"/>
      <c r="BQ725" s="128"/>
      <c r="BR725" s="128"/>
    </row>
    <row r="726" spans="1:70" s="6" customFormat="1" x14ac:dyDescent="0.25">
      <c r="A726" s="1"/>
      <c r="B726" s="2"/>
      <c r="C726" s="4"/>
      <c r="D726" s="3"/>
      <c r="E726" s="3"/>
      <c r="F726" s="3"/>
      <c r="G726" s="3"/>
      <c r="H726" s="3"/>
      <c r="I726" s="3"/>
      <c r="J726" s="3"/>
      <c r="K726" s="3"/>
      <c r="L726" s="5"/>
      <c r="T726" s="2"/>
      <c r="AU726" s="5"/>
      <c r="BD726" s="5"/>
      <c r="BE726" s="5"/>
      <c r="BF726" s="5"/>
      <c r="BG726" s="5"/>
      <c r="BH726" s="5"/>
      <c r="BI726" s="5"/>
      <c r="BO726" s="128"/>
      <c r="BP726" s="128"/>
      <c r="BQ726" s="128"/>
      <c r="BR726" s="128"/>
    </row>
    <row r="727" spans="1:70" s="6" customFormat="1" x14ac:dyDescent="0.25">
      <c r="A727" s="1"/>
      <c r="B727" s="2"/>
      <c r="C727" s="4"/>
      <c r="D727" s="3"/>
      <c r="E727" s="3"/>
      <c r="F727" s="3"/>
      <c r="G727" s="3"/>
      <c r="H727" s="3"/>
      <c r="I727" s="3"/>
      <c r="J727" s="3"/>
      <c r="K727" s="3"/>
      <c r="L727" s="5"/>
      <c r="T727" s="2"/>
      <c r="AU727" s="5"/>
      <c r="BD727" s="5"/>
      <c r="BE727" s="5"/>
      <c r="BF727" s="5"/>
      <c r="BG727" s="5"/>
      <c r="BH727" s="5"/>
      <c r="BI727" s="5"/>
      <c r="BO727" s="128"/>
      <c r="BP727" s="128"/>
      <c r="BQ727" s="128"/>
      <c r="BR727" s="128"/>
    </row>
    <row r="728" spans="1:70" s="6" customFormat="1" x14ac:dyDescent="0.25">
      <c r="A728" s="1"/>
      <c r="B728" s="2"/>
      <c r="C728" s="4"/>
      <c r="D728" s="3"/>
      <c r="E728" s="3"/>
      <c r="F728" s="3"/>
      <c r="G728" s="3"/>
      <c r="H728" s="3"/>
      <c r="I728" s="3"/>
      <c r="J728" s="3"/>
      <c r="K728" s="3"/>
      <c r="L728" s="5"/>
      <c r="T728" s="2"/>
      <c r="AU728" s="5"/>
      <c r="BD728" s="5"/>
      <c r="BE728" s="5"/>
      <c r="BF728" s="5"/>
      <c r="BG728" s="5"/>
      <c r="BH728" s="5"/>
      <c r="BI728" s="5"/>
      <c r="BO728" s="128"/>
      <c r="BP728" s="128"/>
      <c r="BQ728" s="128"/>
      <c r="BR728" s="128"/>
    </row>
    <row r="729" spans="1:70" s="6" customFormat="1" x14ac:dyDescent="0.25">
      <c r="A729" s="1"/>
      <c r="B729" s="2"/>
      <c r="C729" s="4"/>
      <c r="D729" s="3"/>
      <c r="E729" s="3"/>
      <c r="F729" s="3"/>
      <c r="G729" s="3"/>
      <c r="H729" s="3"/>
      <c r="I729" s="3"/>
      <c r="J729" s="3"/>
      <c r="K729" s="3"/>
      <c r="L729" s="5"/>
      <c r="T729" s="2"/>
      <c r="AU729" s="5"/>
      <c r="BD729" s="5"/>
      <c r="BE729" s="5"/>
      <c r="BF729" s="5"/>
      <c r="BG729" s="5"/>
      <c r="BH729" s="5"/>
      <c r="BI729" s="5"/>
      <c r="BO729" s="128"/>
      <c r="BP729" s="128"/>
      <c r="BQ729" s="128"/>
      <c r="BR729" s="128"/>
    </row>
    <row r="730" spans="1:70" s="6" customFormat="1" x14ac:dyDescent="0.25">
      <c r="A730" s="1"/>
      <c r="B730" s="2"/>
      <c r="C730" s="4"/>
      <c r="D730" s="3"/>
      <c r="E730" s="3"/>
      <c r="F730" s="3"/>
      <c r="G730" s="3"/>
      <c r="H730" s="3"/>
      <c r="I730" s="3"/>
      <c r="J730" s="3"/>
      <c r="K730" s="3"/>
      <c r="L730" s="5"/>
      <c r="T730" s="2"/>
      <c r="AU730" s="5"/>
      <c r="BD730" s="5"/>
      <c r="BE730" s="5"/>
      <c r="BF730" s="5"/>
      <c r="BG730" s="5"/>
      <c r="BH730" s="5"/>
      <c r="BI730" s="5"/>
      <c r="BO730" s="128"/>
      <c r="BP730" s="128"/>
      <c r="BQ730" s="128"/>
      <c r="BR730" s="128"/>
    </row>
    <row r="731" spans="1:70" s="6" customFormat="1" x14ac:dyDescent="0.25">
      <c r="A731" s="1"/>
      <c r="B731" s="2"/>
      <c r="C731" s="4"/>
      <c r="D731" s="3"/>
      <c r="E731" s="3"/>
      <c r="F731" s="3"/>
      <c r="G731" s="3"/>
      <c r="H731" s="3"/>
      <c r="I731" s="3"/>
      <c r="J731" s="3"/>
      <c r="K731" s="3"/>
      <c r="L731" s="5"/>
      <c r="T731" s="2"/>
      <c r="AU731" s="5"/>
      <c r="BD731" s="5"/>
      <c r="BE731" s="5"/>
      <c r="BF731" s="5"/>
      <c r="BG731" s="5"/>
      <c r="BH731" s="5"/>
      <c r="BI731" s="5"/>
      <c r="BO731" s="128"/>
      <c r="BP731" s="128"/>
      <c r="BQ731" s="128"/>
      <c r="BR731" s="128"/>
    </row>
    <row r="732" spans="1:70" s="6" customFormat="1" x14ac:dyDescent="0.25">
      <c r="A732" s="1"/>
      <c r="B732" s="2"/>
      <c r="C732" s="4"/>
      <c r="D732" s="3"/>
      <c r="E732" s="3"/>
      <c r="F732" s="3"/>
      <c r="G732" s="3"/>
      <c r="H732" s="3"/>
      <c r="I732" s="3"/>
      <c r="J732" s="3"/>
      <c r="K732" s="3"/>
      <c r="L732" s="5"/>
      <c r="T732" s="2"/>
      <c r="AU732" s="5"/>
      <c r="BD732" s="5"/>
      <c r="BE732" s="5"/>
      <c r="BF732" s="5"/>
      <c r="BG732" s="5"/>
      <c r="BH732" s="5"/>
      <c r="BI732" s="5"/>
      <c r="BO732" s="128"/>
      <c r="BP732" s="128"/>
      <c r="BQ732" s="128"/>
      <c r="BR732" s="128"/>
    </row>
    <row r="733" spans="1:70" s="6" customFormat="1" x14ac:dyDescent="0.25">
      <c r="A733" s="1"/>
      <c r="B733" s="2"/>
      <c r="C733" s="4"/>
      <c r="D733" s="3"/>
      <c r="E733" s="3"/>
      <c r="F733" s="3"/>
      <c r="G733" s="3"/>
      <c r="H733" s="3"/>
      <c r="I733" s="3"/>
      <c r="J733" s="3"/>
      <c r="K733" s="3"/>
      <c r="L733" s="5"/>
      <c r="T733" s="2"/>
      <c r="AU733" s="5"/>
      <c r="BD733" s="5"/>
      <c r="BE733" s="5"/>
      <c r="BF733" s="5"/>
      <c r="BG733" s="5"/>
      <c r="BH733" s="5"/>
      <c r="BI733" s="5"/>
      <c r="BO733" s="128"/>
      <c r="BP733" s="128"/>
      <c r="BQ733" s="128"/>
      <c r="BR733" s="128"/>
    </row>
    <row r="734" spans="1:70" s="6" customFormat="1" x14ac:dyDescent="0.25">
      <c r="A734" s="1"/>
      <c r="B734" s="2"/>
      <c r="C734" s="4"/>
      <c r="D734" s="3"/>
      <c r="E734" s="3"/>
      <c r="F734" s="3"/>
      <c r="G734" s="3"/>
      <c r="H734" s="3"/>
      <c r="I734" s="3"/>
      <c r="J734" s="3"/>
      <c r="K734" s="3"/>
      <c r="L734" s="5"/>
      <c r="T734" s="2"/>
      <c r="AU734" s="5"/>
      <c r="BD734" s="5"/>
      <c r="BE734" s="5"/>
      <c r="BF734" s="5"/>
      <c r="BG734" s="5"/>
      <c r="BH734" s="5"/>
      <c r="BI734" s="5"/>
      <c r="BO734" s="128"/>
      <c r="BP734" s="128"/>
      <c r="BQ734" s="128"/>
      <c r="BR734" s="128"/>
    </row>
    <row r="735" spans="1:70" s="6" customFormat="1" x14ac:dyDescent="0.25">
      <c r="A735" s="1"/>
      <c r="B735" s="2"/>
      <c r="C735" s="4"/>
      <c r="D735" s="3"/>
      <c r="E735" s="3"/>
      <c r="F735" s="3"/>
      <c r="G735" s="3"/>
      <c r="H735" s="3"/>
      <c r="I735" s="3"/>
      <c r="J735" s="3"/>
      <c r="K735" s="3"/>
      <c r="L735" s="5"/>
      <c r="T735" s="2"/>
      <c r="AU735" s="5"/>
      <c r="BD735" s="5"/>
      <c r="BE735" s="5"/>
      <c r="BF735" s="5"/>
      <c r="BG735" s="5"/>
      <c r="BH735" s="5"/>
      <c r="BI735" s="5"/>
      <c r="BO735" s="128"/>
      <c r="BP735" s="128"/>
      <c r="BQ735" s="128"/>
      <c r="BR735" s="128"/>
    </row>
    <row r="736" spans="1:70" s="6" customFormat="1" x14ac:dyDescent="0.25">
      <c r="A736" s="1"/>
      <c r="B736" s="2"/>
      <c r="C736" s="4"/>
      <c r="D736" s="3"/>
      <c r="E736" s="3"/>
      <c r="F736" s="3"/>
      <c r="G736" s="3"/>
      <c r="H736" s="3"/>
      <c r="I736" s="3"/>
      <c r="J736" s="3"/>
      <c r="K736" s="3"/>
      <c r="L736" s="5"/>
      <c r="T736" s="2"/>
      <c r="AU736" s="5"/>
      <c r="BD736" s="5"/>
      <c r="BE736" s="5"/>
      <c r="BF736" s="5"/>
      <c r="BG736" s="5"/>
      <c r="BH736" s="5"/>
      <c r="BI736" s="5"/>
      <c r="BO736" s="128"/>
      <c r="BP736" s="128"/>
      <c r="BQ736" s="128"/>
      <c r="BR736" s="128"/>
    </row>
    <row r="737" spans="1:70" s="6" customFormat="1" x14ac:dyDescent="0.25">
      <c r="A737" s="1"/>
      <c r="B737" s="2"/>
      <c r="C737" s="4"/>
      <c r="D737" s="3"/>
      <c r="E737" s="3"/>
      <c r="F737" s="3"/>
      <c r="G737" s="3"/>
      <c r="H737" s="3"/>
      <c r="I737" s="3"/>
      <c r="J737" s="3"/>
      <c r="K737" s="3"/>
      <c r="L737" s="5"/>
      <c r="T737" s="2"/>
      <c r="AU737" s="5"/>
      <c r="BD737" s="5"/>
      <c r="BE737" s="5"/>
      <c r="BF737" s="5"/>
      <c r="BG737" s="5"/>
      <c r="BH737" s="5"/>
      <c r="BI737" s="5"/>
      <c r="BO737" s="128"/>
      <c r="BP737" s="128"/>
      <c r="BQ737" s="128"/>
      <c r="BR737" s="128"/>
    </row>
    <row r="738" spans="1:70" s="6" customFormat="1" x14ac:dyDescent="0.25">
      <c r="A738" s="1"/>
      <c r="B738" s="2"/>
      <c r="C738" s="4"/>
      <c r="D738" s="3"/>
      <c r="E738" s="3"/>
      <c r="F738" s="3"/>
      <c r="G738" s="3"/>
      <c r="H738" s="3"/>
      <c r="I738" s="3"/>
      <c r="J738" s="3"/>
      <c r="K738" s="3"/>
      <c r="L738" s="5"/>
      <c r="T738" s="2"/>
      <c r="AU738" s="5"/>
      <c r="BD738" s="5"/>
      <c r="BE738" s="5"/>
      <c r="BF738" s="5"/>
      <c r="BG738" s="5"/>
      <c r="BH738" s="5"/>
      <c r="BI738" s="5"/>
      <c r="BO738" s="128"/>
      <c r="BP738" s="128"/>
      <c r="BQ738" s="128"/>
      <c r="BR738" s="128"/>
    </row>
    <row r="739" spans="1:70" s="6" customFormat="1" x14ac:dyDescent="0.25">
      <c r="A739" s="1"/>
      <c r="B739" s="2"/>
      <c r="C739" s="4"/>
      <c r="D739" s="3"/>
      <c r="E739" s="3"/>
      <c r="F739" s="3"/>
      <c r="G739" s="3"/>
      <c r="H739" s="3"/>
      <c r="I739" s="3"/>
      <c r="J739" s="3"/>
      <c r="K739" s="3"/>
      <c r="L739" s="5"/>
      <c r="T739" s="2"/>
      <c r="AU739" s="5"/>
      <c r="BD739" s="5"/>
      <c r="BE739" s="5"/>
      <c r="BF739" s="5"/>
      <c r="BG739" s="5"/>
      <c r="BH739" s="5"/>
      <c r="BI739" s="5"/>
      <c r="BO739" s="128"/>
      <c r="BP739" s="128"/>
      <c r="BQ739" s="128"/>
      <c r="BR739" s="128"/>
    </row>
    <row r="740" spans="1:70" s="6" customFormat="1" x14ac:dyDescent="0.25">
      <c r="A740" s="1"/>
      <c r="B740" s="2"/>
      <c r="C740" s="4"/>
      <c r="D740" s="3"/>
      <c r="E740" s="3"/>
      <c r="F740" s="3"/>
      <c r="G740" s="3"/>
      <c r="H740" s="3"/>
      <c r="I740" s="3"/>
      <c r="J740" s="3"/>
      <c r="K740" s="3"/>
      <c r="L740" s="5"/>
      <c r="T740" s="2"/>
      <c r="AU740" s="5"/>
      <c r="BD740" s="5"/>
      <c r="BE740" s="5"/>
      <c r="BF740" s="5"/>
      <c r="BG740" s="5"/>
      <c r="BH740" s="5"/>
      <c r="BI740" s="5"/>
      <c r="BO740" s="128"/>
      <c r="BP740" s="128"/>
      <c r="BQ740" s="128"/>
      <c r="BR740" s="128"/>
    </row>
    <row r="741" spans="1:70" s="6" customFormat="1" x14ac:dyDescent="0.25">
      <c r="A741" s="1"/>
      <c r="B741" s="2"/>
      <c r="C741" s="4"/>
      <c r="D741" s="3"/>
      <c r="E741" s="3"/>
      <c r="F741" s="3"/>
      <c r="G741" s="3"/>
      <c r="H741" s="3"/>
      <c r="I741" s="3"/>
      <c r="J741" s="3"/>
      <c r="K741" s="3"/>
      <c r="L741" s="5"/>
      <c r="T741" s="2"/>
      <c r="AU741" s="5"/>
      <c r="BD741" s="5"/>
      <c r="BE741" s="5"/>
      <c r="BF741" s="5"/>
      <c r="BG741" s="5"/>
      <c r="BH741" s="5"/>
      <c r="BI741" s="5"/>
      <c r="BO741" s="128"/>
      <c r="BP741" s="128"/>
      <c r="BQ741" s="128"/>
      <c r="BR741" s="128"/>
    </row>
    <row r="742" spans="1:70" s="6" customFormat="1" x14ac:dyDescent="0.25">
      <c r="A742" s="1"/>
      <c r="B742" s="2"/>
      <c r="C742" s="4"/>
      <c r="D742" s="3"/>
      <c r="E742" s="3"/>
      <c r="F742" s="3"/>
      <c r="G742" s="3"/>
      <c r="H742" s="3"/>
      <c r="I742" s="3"/>
      <c r="J742" s="3"/>
      <c r="K742" s="3"/>
      <c r="L742" s="5"/>
      <c r="T742" s="2"/>
      <c r="AU742" s="5"/>
      <c r="BD742" s="5"/>
      <c r="BE742" s="5"/>
      <c r="BF742" s="5"/>
      <c r="BG742" s="5"/>
      <c r="BH742" s="5"/>
      <c r="BI742" s="5"/>
      <c r="BO742" s="128"/>
      <c r="BP742" s="128"/>
      <c r="BQ742" s="128"/>
      <c r="BR742" s="128"/>
    </row>
    <row r="743" spans="1:70" s="6" customFormat="1" x14ac:dyDescent="0.25">
      <c r="A743" s="1"/>
      <c r="B743" s="2"/>
      <c r="C743" s="4"/>
      <c r="D743" s="3"/>
      <c r="E743" s="3"/>
      <c r="F743" s="3"/>
      <c r="G743" s="3"/>
      <c r="H743" s="3"/>
      <c r="I743" s="3"/>
      <c r="J743" s="3"/>
      <c r="K743" s="3"/>
      <c r="L743" s="5"/>
      <c r="T743" s="2"/>
      <c r="AU743" s="5"/>
      <c r="BD743" s="5"/>
      <c r="BE743" s="5"/>
      <c r="BF743" s="5"/>
      <c r="BG743" s="5"/>
      <c r="BH743" s="5"/>
      <c r="BI743" s="5"/>
      <c r="BO743" s="128"/>
      <c r="BP743" s="128"/>
      <c r="BQ743" s="128"/>
      <c r="BR743" s="128"/>
    </row>
    <row r="744" spans="1:70" s="6" customFormat="1" x14ac:dyDescent="0.25">
      <c r="A744" s="1"/>
      <c r="B744" s="2"/>
      <c r="C744" s="4"/>
      <c r="D744" s="3"/>
      <c r="E744" s="3"/>
      <c r="F744" s="3"/>
      <c r="G744" s="3"/>
      <c r="H744" s="3"/>
      <c r="I744" s="3"/>
      <c r="J744" s="3"/>
      <c r="K744" s="3"/>
      <c r="L744" s="5"/>
      <c r="T744" s="2"/>
      <c r="AU744" s="5"/>
      <c r="BD744" s="5"/>
      <c r="BE744" s="5"/>
      <c r="BF744" s="5"/>
      <c r="BG744" s="5"/>
      <c r="BH744" s="5"/>
      <c r="BI744" s="5"/>
      <c r="BO744" s="128"/>
      <c r="BP744" s="128"/>
      <c r="BQ744" s="128"/>
      <c r="BR744" s="128"/>
    </row>
    <row r="745" spans="1:70" s="6" customFormat="1" x14ac:dyDescent="0.25">
      <c r="A745" s="1"/>
      <c r="B745" s="2"/>
      <c r="C745" s="4"/>
      <c r="D745" s="3"/>
      <c r="E745" s="3"/>
      <c r="F745" s="3"/>
      <c r="G745" s="3"/>
      <c r="H745" s="3"/>
      <c r="I745" s="3"/>
      <c r="J745" s="3"/>
      <c r="K745" s="3"/>
      <c r="L745" s="5"/>
      <c r="T745" s="2"/>
      <c r="AU745" s="5"/>
      <c r="BD745" s="5"/>
      <c r="BE745" s="5"/>
      <c r="BF745" s="5"/>
      <c r="BG745" s="5"/>
      <c r="BH745" s="5"/>
      <c r="BI745" s="5"/>
      <c r="BO745" s="128"/>
      <c r="BP745" s="128"/>
      <c r="BQ745" s="128"/>
      <c r="BR745" s="128"/>
    </row>
    <row r="746" spans="1:70" s="6" customFormat="1" x14ac:dyDescent="0.25">
      <c r="A746" s="1"/>
      <c r="B746" s="2"/>
      <c r="C746" s="4"/>
      <c r="D746" s="3"/>
      <c r="E746" s="3"/>
      <c r="F746" s="3"/>
      <c r="G746" s="3"/>
      <c r="H746" s="3"/>
      <c r="I746" s="3"/>
      <c r="J746" s="3"/>
      <c r="K746" s="3"/>
      <c r="L746" s="5"/>
      <c r="T746" s="2"/>
      <c r="AU746" s="5"/>
      <c r="BD746" s="5"/>
      <c r="BE746" s="5"/>
      <c r="BF746" s="5"/>
      <c r="BG746" s="5"/>
      <c r="BH746" s="5"/>
      <c r="BI746" s="5"/>
      <c r="BO746" s="128"/>
      <c r="BP746" s="128"/>
      <c r="BQ746" s="128"/>
      <c r="BR746" s="128"/>
    </row>
    <row r="747" spans="1:70" s="6" customFormat="1" x14ac:dyDescent="0.25">
      <c r="A747" s="1"/>
      <c r="B747" s="2"/>
      <c r="C747" s="4"/>
      <c r="D747" s="3"/>
      <c r="E747" s="3"/>
      <c r="F747" s="3"/>
      <c r="G747" s="3"/>
      <c r="H747" s="3"/>
      <c r="I747" s="3"/>
      <c r="J747" s="3"/>
      <c r="K747" s="3"/>
      <c r="L747" s="5"/>
      <c r="T747" s="2"/>
      <c r="AU747" s="5"/>
      <c r="BD747" s="5"/>
      <c r="BE747" s="5"/>
      <c r="BF747" s="5"/>
      <c r="BG747" s="5"/>
      <c r="BH747" s="5"/>
      <c r="BI747" s="5"/>
      <c r="BO747" s="128"/>
      <c r="BP747" s="128"/>
      <c r="BQ747" s="128"/>
      <c r="BR747" s="128"/>
    </row>
    <row r="748" spans="1:70" s="6" customFormat="1" x14ac:dyDescent="0.25">
      <c r="A748" s="1"/>
      <c r="B748" s="2"/>
      <c r="C748" s="4"/>
      <c r="D748" s="3"/>
      <c r="E748" s="3"/>
      <c r="F748" s="3"/>
      <c r="G748" s="3"/>
      <c r="H748" s="3"/>
      <c r="I748" s="3"/>
      <c r="J748" s="3"/>
      <c r="K748" s="3"/>
      <c r="L748" s="5"/>
      <c r="T748" s="2"/>
      <c r="AU748" s="5"/>
      <c r="BD748" s="5"/>
      <c r="BE748" s="5"/>
      <c r="BF748" s="5"/>
      <c r="BG748" s="5"/>
      <c r="BH748" s="5"/>
      <c r="BI748" s="5"/>
      <c r="BO748" s="128"/>
      <c r="BP748" s="128"/>
      <c r="BQ748" s="128"/>
      <c r="BR748" s="128"/>
    </row>
    <row r="749" spans="1:70" s="6" customFormat="1" x14ac:dyDescent="0.25">
      <c r="A749" s="1"/>
      <c r="B749" s="2"/>
      <c r="C749" s="4"/>
      <c r="D749" s="3"/>
      <c r="E749" s="3"/>
      <c r="F749" s="3"/>
      <c r="G749" s="3"/>
      <c r="H749" s="3"/>
      <c r="I749" s="3"/>
      <c r="J749" s="3"/>
      <c r="K749" s="3"/>
      <c r="L749" s="5"/>
      <c r="T749" s="2"/>
      <c r="AU749" s="5"/>
      <c r="BD749" s="5"/>
      <c r="BE749" s="5"/>
      <c r="BF749" s="5"/>
      <c r="BG749" s="5"/>
      <c r="BH749" s="5"/>
      <c r="BI749" s="5"/>
      <c r="BO749" s="128"/>
      <c r="BP749" s="128"/>
      <c r="BQ749" s="128"/>
      <c r="BR749" s="128"/>
    </row>
    <row r="750" spans="1:70" s="6" customFormat="1" x14ac:dyDescent="0.25">
      <c r="A750" s="1"/>
      <c r="B750" s="2"/>
      <c r="C750" s="4"/>
      <c r="D750" s="3"/>
      <c r="E750" s="3"/>
      <c r="F750" s="3"/>
      <c r="G750" s="3"/>
      <c r="H750" s="3"/>
      <c r="I750" s="3"/>
      <c r="J750" s="3"/>
      <c r="K750" s="3"/>
      <c r="L750" s="5"/>
      <c r="T750" s="2"/>
      <c r="AU750" s="5"/>
      <c r="BD750" s="5"/>
      <c r="BE750" s="5"/>
      <c r="BF750" s="5"/>
      <c r="BG750" s="5"/>
      <c r="BH750" s="5"/>
      <c r="BI750" s="5"/>
      <c r="BO750" s="128"/>
      <c r="BP750" s="128"/>
      <c r="BQ750" s="128"/>
      <c r="BR750" s="128"/>
    </row>
    <row r="751" spans="1:70" s="6" customFormat="1" x14ac:dyDescent="0.25">
      <c r="A751" s="1"/>
      <c r="B751" s="2"/>
      <c r="C751" s="4"/>
      <c r="D751" s="3"/>
      <c r="E751" s="3"/>
      <c r="F751" s="3"/>
      <c r="G751" s="3"/>
      <c r="H751" s="3"/>
      <c r="I751" s="3"/>
      <c r="J751" s="3"/>
      <c r="K751" s="3"/>
      <c r="L751" s="5"/>
      <c r="T751" s="2"/>
      <c r="AU751" s="5"/>
      <c r="BD751" s="5"/>
      <c r="BE751" s="5"/>
      <c r="BF751" s="5"/>
      <c r="BG751" s="5"/>
      <c r="BH751" s="5"/>
      <c r="BI751" s="5"/>
      <c r="BO751" s="128"/>
      <c r="BP751" s="128"/>
      <c r="BQ751" s="128"/>
      <c r="BR751" s="128"/>
    </row>
    <row r="752" spans="1:70" s="6" customFormat="1" x14ac:dyDescent="0.25">
      <c r="A752" s="1"/>
      <c r="B752" s="2"/>
      <c r="C752" s="4"/>
      <c r="D752" s="3"/>
      <c r="E752" s="3"/>
      <c r="F752" s="3"/>
      <c r="G752" s="3"/>
      <c r="H752" s="3"/>
      <c r="I752" s="3"/>
      <c r="J752" s="3"/>
      <c r="K752" s="3"/>
      <c r="L752" s="5"/>
      <c r="T752" s="2"/>
      <c r="AU752" s="5"/>
      <c r="BD752" s="5"/>
      <c r="BE752" s="5"/>
      <c r="BF752" s="5"/>
      <c r="BG752" s="5"/>
      <c r="BH752" s="5"/>
      <c r="BI752" s="5"/>
      <c r="BO752" s="128"/>
      <c r="BP752" s="128"/>
      <c r="BQ752" s="128"/>
      <c r="BR752" s="128"/>
    </row>
    <row r="753" spans="1:70" s="6" customFormat="1" x14ac:dyDescent="0.25">
      <c r="A753" s="1"/>
      <c r="B753" s="2"/>
      <c r="C753" s="4"/>
      <c r="D753" s="3"/>
      <c r="E753" s="3"/>
      <c r="F753" s="3"/>
      <c r="G753" s="3"/>
      <c r="H753" s="3"/>
      <c r="I753" s="3"/>
      <c r="J753" s="3"/>
      <c r="K753" s="3"/>
      <c r="L753" s="5"/>
      <c r="T753" s="2"/>
      <c r="AU753" s="5"/>
      <c r="BD753" s="5"/>
      <c r="BE753" s="5"/>
      <c r="BF753" s="5"/>
      <c r="BG753" s="5"/>
      <c r="BH753" s="5"/>
      <c r="BI753" s="5"/>
      <c r="BO753" s="128"/>
      <c r="BP753" s="128"/>
      <c r="BQ753" s="128"/>
      <c r="BR753" s="128"/>
    </row>
    <row r="754" spans="1:70" s="6" customFormat="1" x14ac:dyDescent="0.25">
      <c r="A754" s="1"/>
      <c r="B754" s="2"/>
      <c r="C754" s="4"/>
      <c r="D754" s="3"/>
      <c r="E754" s="3"/>
      <c r="F754" s="3"/>
      <c r="G754" s="3"/>
      <c r="H754" s="3"/>
      <c r="I754" s="3"/>
      <c r="J754" s="3"/>
      <c r="K754" s="3"/>
      <c r="L754" s="5"/>
      <c r="T754" s="2"/>
      <c r="AU754" s="5"/>
      <c r="BD754" s="5"/>
      <c r="BE754" s="5"/>
      <c r="BF754" s="5"/>
      <c r="BG754" s="5"/>
      <c r="BH754" s="5"/>
      <c r="BI754" s="5"/>
      <c r="BO754" s="128"/>
      <c r="BP754" s="128"/>
      <c r="BQ754" s="128"/>
      <c r="BR754" s="128"/>
    </row>
    <row r="755" spans="1:70" s="6" customFormat="1" x14ac:dyDescent="0.25">
      <c r="A755" s="1"/>
      <c r="B755" s="2"/>
      <c r="C755" s="4"/>
      <c r="D755" s="3"/>
      <c r="E755" s="3"/>
      <c r="F755" s="3"/>
      <c r="G755" s="3"/>
      <c r="H755" s="3"/>
      <c r="I755" s="3"/>
      <c r="J755" s="3"/>
      <c r="K755" s="3"/>
      <c r="L755" s="5"/>
      <c r="T755" s="2"/>
      <c r="AU755" s="5"/>
      <c r="BD755" s="5"/>
      <c r="BE755" s="5"/>
      <c r="BF755" s="5"/>
      <c r="BG755" s="5"/>
      <c r="BH755" s="5"/>
      <c r="BI755" s="5"/>
      <c r="BO755" s="128"/>
      <c r="BP755" s="128"/>
      <c r="BQ755" s="128"/>
      <c r="BR755" s="128"/>
    </row>
    <row r="756" spans="1:70" s="6" customFormat="1" x14ac:dyDescent="0.25">
      <c r="A756" s="1"/>
      <c r="B756" s="2"/>
      <c r="C756" s="4"/>
      <c r="D756" s="3"/>
      <c r="E756" s="3"/>
      <c r="F756" s="3"/>
      <c r="G756" s="3"/>
      <c r="H756" s="3"/>
      <c r="I756" s="3"/>
      <c r="J756" s="3"/>
      <c r="K756" s="3"/>
      <c r="L756" s="5"/>
      <c r="T756" s="2"/>
      <c r="AU756" s="5"/>
      <c r="BD756" s="5"/>
      <c r="BE756" s="5"/>
      <c r="BF756" s="5"/>
      <c r="BG756" s="5"/>
      <c r="BH756" s="5"/>
      <c r="BI756" s="5"/>
      <c r="BO756" s="128"/>
      <c r="BP756" s="128"/>
      <c r="BQ756" s="128"/>
      <c r="BR756" s="128"/>
    </row>
    <row r="757" spans="1:70" s="6" customFormat="1" x14ac:dyDescent="0.25">
      <c r="A757" s="1"/>
      <c r="B757" s="2"/>
      <c r="C757" s="4"/>
      <c r="D757" s="3"/>
      <c r="E757" s="3"/>
      <c r="F757" s="3"/>
      <c r="G757" s="3"/>
      <c r="H757" s="3"/>
      <c r="I757" s="3"/>
      <c r="J757" s="3"/>
      <c r="K757" s="3"/>
      <c r="L757" s="5"/>
      <c r="T757" s="2"/>
      <c r="AU757" s="5"/>
      <c r="BD757" s="5"/>
      <c r="BE757" s="5"/>
      <c r="BF757" s="5"/>
      <c r="BG757" s="5"/>
      <c r="BH757" s="5"/>
      <c r="BI757" s="5"/>
      <c r="BO757" s="128"/>
      <c r="BP757" s="128"/>
      <c r="BQ757" s="128"/>
      <c r="BR757" s="128"/>
    </row>
    <row r="758" spans="1:70" s="6" customFormat="1" x14ac:dyDescent="0.25">
      <c r="A758" s="1"/>
      <c r="B758" s="2"/>
      <c r="C758" s="4"/>
      <c r="D758" s="3"/>
      <c r="E758" s="3"/>
      <c r="F758" s="3"/>
      <c r="G758" s="3"/>
      <c r="H758" s="3"/>
      <c r="I758" s="3"/>
      <c r="J758" s="3"/>
      <c r="K758" s="3"/>
      <c r="L758" s="5"/>
      <c r="T758" s="2"/>
      <c r="AU758" s="5"/>
      <c r="BD758" s="5"/>
      <c r="BE758" s="5"/>
      <c r="BF758" s="5"/>
      <c r="BG758" s="5"/>
      <c r="BH758" s="5"/>
      <c r="BI758" s="5"/>
      <c r="BO758" s="128"/>
      <c r="BP758" s="128"/>
      <c r="BQ758" s="128"/>
      <c r="BR758" s="128"/>
    </row>
    <row r="759" spans="1:70" s="6" customFormat="1" x14ac:dyDescent="0.25">
      <c r="A759" s="1"/>
      <c r="B759" s="2"/>
      <c r="C759" s="4"/>
      <c r="D759" s="3"/>
      <c r="E759" s="3"/>
      <c r="F759" s="3"/>
      <c r="G759" s="3"/>
      <c r="H759" s="3"/>
      <c r="I759" s="3"/>
      <c r="J759" s="3"/>
      <c r="K759" s="3"/>
      <c r="L759" s="5"/>
      <c r="T759" s="2"/>
      <c r="AU759" s="5"/>
      <c r="BD759" s="5"/>
      <c r="BE759" s="5"/>
      <c r="BF759" s="5"/>
      <c r="BG759" s="5"/>
      <c r="BH759" s="5"/>
      <c r="BI759" s="5"/>
      <c r="BO759" s="128"/>
      <c r="BP759" s="128"/>
      <c r="BQ759" s="128"/>
      <c r="BR759" s="128"/>
    </row>
    <row r="760" spans="1:70" s="6" customFormat="1" x14ac:dyDescent="0.25">
      <c r="A760" s="1"/>
      <c r="B760" s="2"/>
      <c r="C760" s="4"/>
      <c r="D760" s="3"/>
      <c r="E760" s="3"/>
      <c r="F760" s="3"/>
      <c r="G760" s="3"/>
      <c r="H760" s="3"/>
      <c r="I760" s="3"/>
      <c r="J760" s="3"/>
      <c r="K760" s="3"/>
      <c r="L760" s="5"/>
      <c r="T760" s="2"/>
      <c r="AU760" s="5"/>
      <c r="BD760" s="5"/>
      <c r="BE760" s="5"/>
      <c r="BF760" s="5"/>
      <c r="BG760" s="5"/>
      <c r="BH760" s="5"/>
      <c r="BI760" s="5"/>
      <c r="BO760" s="128"/>
      <c r="BP760" s="128"/>
      <c r="BQ760" s="128"/>
      <c r="BR760" s="128"/>
    </row>
    <row r="761" spans="1:70" s="6" customFormat="1" x14ac:dyDescent="0.25">
      <c r="A761" s="1"/>
      <c r="B761" s="2"/>
      <c r="C761" s="4"/>
      <c r="D761" s="3"/>
      <c r="E761" s="3"/>
      <c r="F761" s="3"/>
      <c r="G761" s="3"/>
      <c r="H761" s="3"/>
      <c r="I761" s="3"/>
      <c r="J761" s="3"/>
      <c r="K761" s="3"/>
      <c r="L761" s="5"/>
      <c r="T761" s="2"/>
      <c r="AU761" s="5"/>
      <c r="BD761" s="5"/>
      <c r="BE761" s="5"/>
      <c r="BF761" s="5"/>
      <c r="BG761" s="5"/>
      <c r="BH761" s="5"/>
      <c r="BI761" s="5"/>
      <c r="BO761" s="128"/>
      <c r="BP761" s="128"/>
      <c r="BQ761" s="128"/>
      <c r="BR761" s="128"/>
    </row>
    <row r="762" spans="1:70" s="6" customFormat="1" x14ac:dyDescent="0.25">
      <c r="A762" s="1"/>
      <c r="B762" s="2"/>
      <c r="C762" s="4"/>
      <c r="D762" s="3"/>
      <c r="E762" s="3"/>
      <c r="F762" s="3"/>
      <c r="G762" s="3"/>
      <c r="H762" s="3"/>
      <c r="I762" s="3"/>
      <c r="J762" s="3"/>
      <c r="K762" s="3"/>
      <c r="L762" s="5"/>
      <c r="T762" s="2"/>
      <c r="AU762" s="5"/>
      <c r="BD762" s="5"/>
      <c r="BE762" s="5"/>
      <c r="BF762" s="5"/>
      <c r="BG762" s="5"/>
      <c r="BH762" s="5"/>
      <c r="BI762" s="5"/>
      <c r="BO762" s="128"/>
      <c r="BP762" s="128"/>
      <c r="BQ762" s="128"/>
      <c r="BR762" s="128"/>
    </row>
    <row r="763" spans="1:70" s="6" customFormat="1" x14ac:dyDescent="0.25">
      <c r="A763" s="1"/>
      <c r="B763" s="2"/>
      <c r="C763" s="4"/>
      <c r="D763" s="3"/>
      <c r="E763" s="3"/>
      <c r="F763" s="3"/>
      <c r="G763" s="3"/>
      <c r="H763" s="3"/>
      <c r="I763" s="3"/>
      <c r="J763" s="3"/>
      <c r="K763" s="3"/>
      <c r="L763" s="5"/>
      <c r="T763" s="2"/>
      <c r="AU763" s="5"/>
      <c r="BD763" s="5"/>
      <c r="BE763" s="5"/>
      <c r="BF763" s="5"/>
      <c r="BG763" s="5"/>
      <c r="BH763" s="5"/>
      <c r="BI763" s="5"/>
      <c r="BO763" s="128"/>
      <c r="BP763" s="128"/>
      <c r="BQ763" s="128"/>
      <c r="BR763" s="128"/>
    </row>
    <row r="764" spans="1:70" s="6" customFormat="1" x14ac:dyDescent="0.25">
      <c r="A764" s="1"/>
      <c r="B764" s="2"/>
      <c r="C764" s="4"/>
      <c r="D764" s="3"/>
      <c r="E764" s="3"/>
      <c r="F764" s="3"/>
      <c r="G764" s="3"/>
      <c r="H764" s="3"/>
      <c r="I764" s="3"/>
      <c r="J764" s="3"/>
      <c r="K764" s="3"/>
      <c r="L764" s="5"/>
      <c r="T764" s="2"/>
      <c r="AU764" s="5"/>
      <c r="BD764" s="5"/>
      <c r="BE764" s="5"/>
      <c r="BF764" s="5"/>
      <c r="BG764" s="5"/>
      <c r="BH764" s="5"/>
      <c r="BI764" s="5"/>
      <c r="BO764" s="128"/>
      <c r="BP764" s="128"/>
      <c r="BQ764" s="128"/>
      <c r="BR764" s="128"/>
    </row>
    <row r="765" spans="1:70" s="6" customFormat="1" x14ac:dyDescent="0.25">
      <c r="A765" s="1"/>
      <c r="B765" s="2"/>
      <c r="C765" s="4"/>
      <c r="D765" s="3"/>
      <c r="E765" s="3"/>
      <c r="F765" s="3"/>
      <c r="G765" s="3"/>
      <c r="H765" s="3"/>
      <c r="I765" s="3"/>
      <c r="J765" s="3"/>
      <c r="K765" s="3"/>
      <c r="L765" s="5"/>
      <c r="T765" s="2"/>
      <c r="AU765" s="5"/>
      <c r="BD765" s="5"/>
      <c r="BE765" s="5"/>
      <c r="BF765" s="5"/>
      <c r="BG765" s="5"/>
      <c r="BH765" s="5"/>
      <c r="BI765" s="5"/>
      <c r="BO765" s="128"/>
      <c r="BP765" s="128"/>
      <c r="BQ765" s="128"/>
      <c r="BR765" s="128"/>
    </row>
    <row r="766" spans="1:70" s="6" customFormat="1" x14ac:dyDescent="0.25">
      <c r="A766" s="1"/>
      <c r="B766" s="2"/>
      <c r="C766" s="4"/>
      <c r="D766" s="3"/>
      <c r="E766" s="3"/>
      <c r="F766" s="3"/>
      <c r="G766" s="3"/>
      <c r="H766" s="3"/>
      <c r="I766" s="3"/>
      <c r="J766" s="3"/>
      <c r="K766" s="3"/>
      <c r="L766" s="5"/>
      <c r="T766" s="2"/>
      <c r="AU766" s="5"/>
      <c r="BD766" s="5"/>
      <c r="BE766" s="5"/>
      <c r="BF766" s="5"/>
      <c r="BG766" s="5"/>
      <c r="BH766" s="5"/>
      <c r="BI766" s="5"/>
      <c r="BO766" s="128"/>
      <c r="BP766" s="128"/>
      <c r="BQ766" s="128"/>
      <c r="BR766" s="128"/>
    </row>
    <row r="767" spans="1:70" s="6" customFormat="1" x14ac:dyDescent="0.25">
      <c r="A767" s="1"/>
      <c r="B767" s="2"/>
      <c r="C767" s="4"/>
      <c r="D767" s="3"/>
      <c r="E767" s="3"/>
      <c r="F767" s="3"/>
      <c r="G767" s="3"/>
      <c r="H767" s="3"/>
      <c r="I767" s="3"/>
      <c r="J767" s="3"/>
      <c r="K767" s="3"/>
      <c r="L767" s="5"/>
      <c r="T767" s="2"/>
      <c r="AU767" s="5"/>
      <c r="BD767" s="5"/>
      <c r="BE767" s="5"/>
      <c r="BF767" s="5"/>
      <c r="BG767" s="5"/>
      <c r="BH767" s="5"/>
      <c r="BI767" s="5"/>
      <c r="BO767" s="128"/>
      <c r="BP767" s="128"/>
      <c r="BQ767" s="128"/>
      <c r="BR767" s="128"/>
    </row>
    <row r="768" spans="1:70" s="6" customFormat="1" x14ac:dyDescent="0.25">
      <c r="A768" s="1"/>
      <c r="B768" s="2"/>
      <c r="C768" s="4"/>
      <c r="D768" s="3"/>
      <c r="E768" s="3"/>
      <c r="F768" s="3"/>
      <c r="G768" s="3"/>
      <c r="H768" s="3"/>
      <c r="I768" s="3"/>
      <c r="J768" s="3"/>
      <c r="K768" s="3"/>
      <c r="L768" s="5"/>
      <c r="T768" s="2"/>
      <c r="AU768" s="5"/>
      <c r="BD768" s="5"/>
      <c r="BE768" s="5"/>
      <c r="BF768" s="5"/>
      <c r="BG768" s="5"/>
      <c r="BH768" s="5"/>
      <c r="BI768" s="5"/>
      <c r="BO768" s="128"/>
      <c r="BP768" s="128"/>
      <c r="BQ768" s="128"/>
      <c r="BR768" s="128"/>
    </row>
    <row r="769" spans="1:70" s="6" customFormat="1" x14ac:dyDescent="0.25">
      <c r="A769" s="1"/>
      <c r="B769" s="2"/>
      <c r="C769" s="4"/>
      <c r="D769" s="3"/>
      <c r="E769" s="3"/>
      <c r="F769" s="3"/>
      <c r="G769" s="3"/>
      <c r="H769" s="3"/>
      <c r="I769" s="3"/>
      <c r="J769" s="3"/>
      <c r="K769" s="3"/>
      <c r="L769" s="5"/>
      <c r="T769" s="2"/>
      <c r="AU769" s="5"/>
      <c r="BD769" s="5"/>
      <c r="BE769" s="5"/>
      <c r="BF769" s="5"/>
      <c r="BG769" s="5"/>
      <c r="BH769" s="5"/>
      <c r="BI769" s="5"/>
      <c r="BO769" s="128"/>
      <c r="BP769" s="128"/>
      <c r="BQ769" s="128"/>
      <c r="BR769" s="128"/>
    </row>
    <row r="770" spans="1:70" s="6" customFormat="1" x14ac:dyDescent="0.25">
      <c r="A770" s="1"/>
      <c r="B770" s="2"/>
      <c r="C770" s="4"/>
      <c r="D770" s="3"/>
      <c r="E770" s="3"/>
      <c r="F770" s="3"/>
      <c r="G770" s="3"/>
      <c r="H770" s="3"/>
      <c r="I770" s="3"/>
      <c r="J770" s="3"/>
      <c r="K770" s="3"/>
      <c r="L770" s="5"/>
      <c r="T770" s="2"/>
      <c r="AU770" s="5"/>
      <c r="BD770" s="5"/>
      <c r="BE770" s="5"/>
      <c r="BF770" s="5"/>
      <c r="BG770" s="5"/>
      <c r="BH770" s="5"/>
      <c r="BI770" s="5"/>
      <c r="BO770" s="128"/>
      <c r="BP770" s="128"/>
      <c r="BQ770" s="128"/>
      <c r="BR770" s="128"/>
    </row>
    <row r="771" spans="1:70" s="6" customFormat="1" x14ac:dyDescent="0.25">
      <c r="A771" s="1"/>
      <c r="B771" s="2"/>
      <c r="C771" s="4"/>
      <c r="D771" s="3"/>
      <c r="E771" s="3"/>
      <c r="F771" s="3"/>
      <c r="G771" s="3"/>
      <c r="H771" s="3"/>
      <c r="I771" s="3"/>
      <c r="J771" s="3"/>
      <c r="K771" s="3"/>
      <c r="L771" s="5"/>
      <c r="T771" s="2"/>
      <c r="AU771" s="5"/>
      <c r="BD771" s="5"/>
      <c r="BE771" s="5"/>
      <c r="BF771" s="5"/>
      <c r="BG771" s="5"/>
      <c r="BH771" s="5"/>
      <c r="BI771" s="5"/>
      <c r="BO771" s="128"/>
      <c r="BP771" s="128"/>
      <c r="BQ771" s="128"/>
      <c r="BR771" s="128"/>
    </row>
    <row r="772" spans="1:70" s="6" customFormat="1" x14ac:dyDescent="0.25">
      <c r="A772" s="1"/>
      <c r="B772" s="2"/>
      <c r="C772" s="4"/>
      <c r="D772" s="3"/>
      <c r="E772" s="3"/>
      <c r="F772" s="3"/>
      <c r="G772" s="3"/>
      <c r="H772" s="3"/>
      <c r="I772" s="3"/>
      <c r="J772" s="3"/>
      <c r="K772" s="3"/>
      <c r="L772" s="5"/>
      <c r="T772" s="2"/>
      <c r="AU772" s="5"/>
      <c r="BD772" s="5"/>
      <c r="BE772" s="5"/>
      <c r="BF772" s="5"/>
      <c r="BG772" s="5"/>
      <c r="BH772" s="5"/>
      <c r="BI772" s="5"/>
      <c r="BO772" s="128"/>
      <c r="BP772" s="128"/>
      <c r="BQ772" s="128"/>
      <c r="BR772" s="128"/>
    </row>
    <row r="773" spans="1:70" s="6" customFormat="1" x14ac:dyDescent="0.25">
      <c r="A773" s="1"/>
      <c r="B773" s="2"/>
      <c r="C773" s="4"/>
      <c r="D773" s="3"/>
      <c r="E773" s="3"/>
      <c r="F773" s="3"/>
      <c r="G773" s="3"/>
      <c r="H773" s="3"/>
      <c r="I773" s="3"/>
      <c r="J773" s="3"/>
      <c r="K773" s="3"/>
      <c r="L773" s="5"/>
      <c r="T773" s="2"/>
      <c r="AU773" s="5"/>
      <c r="BD773" s="5"/>
      <c r="BE773" s="5"/>
      <c r="BF773" s="5"/>
      <c r="BG773" s="5"/>
      <c r="BH773" s="5"/>
      <c r="BI773" s="5"/>
      <c r="BO773" s="128"/>
      <c r="BP773" s="128"/>
      <c r="BQ773" s="128"/>
      <c r="BR773" s="128"/>
    </row>
    <row r="774" spans="1:70" s="6" customFormat="1" x14ac:dyDescent="0.25">
      <c r="A774" s="1"/>
      <c r="B774" s="2"/>
      <c r="C774" s="4"/>
      <c r="D774" s="3"/>
      <c r="E774" s="3"/>
      <c r="F774" s="3"/>
      <c r="G774" s="3"/>
      <c r="H774" s="3"/>
      <c r="I774" s="3"/>
      <c r="J774" s="3"/>
      <c r="K774" s="3"/>
      <c r="L774" s="5"/>
      <c r="T774" s="2"/>
      <c r="AU774" s="5"/>
      <c r="BD774" s="5"/>
      <c r="BE774" s="5"/>
      <c r="BF774" s="5"/>
      <c r="BG774" s="5"/>
      <c r="BH774" s="5"/>
      <c r="BI774" s="5"/>
      <c r="BO774" s="128"/>
      <c r="BP774" s="128"/>
      <c r="BQ774" s="128"/>
      <c r="BR774" s="128"/>
    </row>
    <row r="775" spans="1:70" s="6" customFormat="1" x14ac:dyDescent="0.25">
      <c r="A775" s="1"/>
      <c r="B775" s="2"/>
      <c r="C775" s="4"/>
      <c r="D775" s="3"/>
      <c r="E775" s="3"/>
      <c r="F775" s="3"/>
      <c r="G775" s="3"/>
      <c r="H775" s="3"/>
      <c r="I775" s="3"/>
      <c r="J775" s="3"/>
      <c r="K775" s="3"/>
      <c r="L775" s="5"/>
      <c r="T775" s="2"/>
      <c r="AU775" s="5"/>
      <c r="BD775" s="5"/>
      <c r="BE775" s="5"/>
      <c r="BF775" s="5"/>
      <c r="BG775" s="5"/>
      <c r="BH775" s="5"/>
      <c r="BI775" s="5"/>
      <c r="BO775" s="128"/>
      <c r="BP775" s="128"/>
      <c r="BQ775" s="128"/>
      <c r="BR775" s="128"/>
    </row>
    <row r="776" spans="1:70" s="6" customFormat="1" x14ac:dyDescent="0.25">
      <c r="A776" s="1"/>
      <c r="B776" s="2"/>
      <c r="C776" s="4"/>
      <c r="D776" s="3"/>
      <c r="E776" s="3"/>
      <c r="F776" s="3"/>
      <c r="G776" s="3"/>
      <c r="H776" s="3"/>
      <c r="I776" s="3"/>
      <c r="J776" s="3"/>
      <c r="K776" s="3"/>
      <c r="L776" s="5"/>
      <c r="T776" s="2"/>
      <c r="AU776" s="5"/>
      <c r="BD776" s="5"/>
      <c r="BE776" s="5"/>
      <c r="BF776" s="5"/>
      <c r="BG776" s="5"/>
      <c r="BH776" s="5"/>
      <c r="BI776" s="5"/>
      <c r="BO776" s="128"/>
      <c r="BP776" s="128"/>
      <c r="BQ776" s="128"/>
      <c r="BR776" s="128"/>
    </row>
    <row r="777" spans="1:70" s="6" customFormat="1" x14ac:dyDescent="0.25">
      <c r="A777" s="1"/>
      <c r="B777" s="2"/>
      <c r="C777" s="4"/>
      <c r="D777" s="3"/>
      <c r="E777" s="3"/>
      <c r="F777" s="3"/>
      <c r="G777" s="3"/>
      <c r="H777" s="3"/>
      <c r="I777" s="3"/>
      <c r="J777" s="3"/>
      <c r="K777" s="3"/>
      <c r="L777" s="5"/>
      <c r="T777" s="2"/>
      <c r="AU777" s="5"/>
      <c r="BD777" s="5"/>
      <c r="BE777" s="5"/>
      <c r="BF777" s="5"/>
      <c r="BG777" s="5"/>
      <c r="BH777" s="5"/>
      <c r="BI777" s="5"/>
      <c r="BO777" s="128"/>
      <c r="BP777" s="128"/>
      <c r="BQ777" s="128"/>
      <c r="BR777" s="128"/>
    </row>
    <row r="778" spans="1:70" s="6" customFormat="1" x14ac:dyDescent="0.25">
      <c r="A778" s="1"/>
      <c r="B778" s="2"/>
      <c r="C778" s="4"/>
      <c r="D778" s="3"/>
      <c r="E778" s="3"/>
      <c r="F778" s="3"/>
      <c r="G778" s="3"/>
      <c r="H778" s="3"/>
      <c r="I778" s="3"/>
      <c r="J778" s="3"/>
      <c r="K778" s="3"/>
      <c r="L778" s="5"/>
      <c r="T778" s="2"/>
      <c r="AU778" s="5"/>
      <c r="BD778" s="5"/>
      <c r="BE778" s="5"/>
      <c r="BF778" s="5"/>
      <c r="BG778" s="5"/>
      <c r="BH778" s="5"/>
      <c r="BI778" s="5"/>
      <c r="BO778" s="128"/>
      <c r="BP778" s="128"/>
      <c r="BQ778" s="128"/>
      <c r="BR778" s="128"/>
    </row>
    <row r="779" spans="1:70" s="6" customFormat="1" x14ac:dyDescent="0.25">
      <c r="A779" s="1"/>
      <c r="B779" s="2"/>
      <c r="C779" s="4"/>
      <c r="D779" s="3"/>
      <c r="E779" s="3"/>
      <c r="F779" s="3"/>
      <c r="G779" s="3"/>
      <c r="H779" s="3"/>
      <c r="I779" s="3"/>
      <c r="J779" s="3"/>
      <c r="K779" s="3"/>
      <c r="L779" s="5"/>
      <c r="T779" s="2"/>
      <c r="AU779" s="5"/>
      <c r="BD779" s="5"/>
      <c r="BE779" s="5"/>
      <c r="BF779" s="5"/>
      <c r="BG779" s="5"/>
      <c r="BH779" s="5"/>
      <c r="BI779" s="5"/>
      <c r="BO779" s="128"/>
      <c r="BP779" s="128"/>
      <c r="BQ779" s="128"/>
      <c r="BR779" s="128"/>
    </row>
    <row r="780" spans="1:70" s="6" customFormat="1" x14ac:dyDescent="0.25">
      <c r="A780" s="1"/>
      <c r="B780" s="2"/>
      <c r="C780" s="4"/>
      <c r="D780" s="3"/>
      <c r="E780" s="3"/>
      <c r="F780" s="3"/>
      <c r="G780" s="3"/>
      <c r="H780" s="3"/>
      <c r="I780" s="3"/>
      <c r="J780" s="3"/>
      <c r="K780" s="3"/>
      <c r="L780" s="5"/>
      <c r="T780" s="2"/>
      <c r="AU780" s="5"/>
      <c r="BD780" s="5"/>
      <c r="BE780" s="5"/>
      <c r="BF780" s="5"/>
      <c r="BG780" s="5"/>
      <c r="BH780" s="5"/>
      <c r="BI780" s="5"/>
      <c r="BO780" s="128"/>
      <c r="BP780" s="128"/>
      <c r="BQ780" s="128"/>
      <c r="BR780" s="128"/>
    </row>
    <row r="781" spans="1:70" s="6" customFormat="1" x14ac:dyDescent="0.25">
      <c r="A781" s="1"/>
      <c r="B781" s="2"/>
      <c r="C781" s="4"/>
      <c r="D781" s="3"/>
      <c r="E781" s="3"/>
      <c r="F781" s="3"/>
      <c r="G781" s="3"/>
      <c r="H781" s="3"/>
      <c r="I781" s="3"/>
      <c r="J781" s="3"/>
      <c r="K781" s="3"/>
      <c r="L781" s="5"/>
      <c r="T781" s="2"/>
      <c r="AU781" s="5"/>
      <c r="BD781" s="5"/>
      <c r="BE781" s="5"/>
      <c r="BF781" s="5"/>
      <c r="BG781" s="5"/>
      <c r="BH781" s="5"/>
      <c r="BI781" s="5"/>
      <c r="BO781" s="128"/>
      <c r="BP781" s="128"/>
      <c r="BQ781" s="128"/>
      <c r="BR781" s="128"/>
    </row>
    <row r="782" spans="1:70" s="6" customFormat="1" x14ac:dyDescent="0.25">
      <c r="A782" s="1"/>
      <c r="B782" s="2"/>
      <c r="C782" s="4"/>
      <c r="D782" s="3"/>
      <c r="E782" s="3"/>
      <c r="F782" s="3"/>
      <c r="G782" s="3"/>
      <c r="H782" s="3"/>
      <c r="I782" s="3"/>
      <c r="J782" s="3"/>
      <c r="K782" s="3"/>
      <c r="L782" s="5"/>
      <c r="T782" s="2"/>
      <c r="AU782" s="5"/>
      <c r="BD782" s="5"/>
      <c r="BE782" s="5"/>
      <c r="BF782" s="5"/>
      <c r="BG782" s="5"/>
      <c r="BH782" s="5"/>
      <c r="BI782" s="5"/>
      <c r="BO782" s="128"/>
      <c r="BP782" s="128"/>
      <c r="BQ782" s="128"/>
      <c r="BR782" s="128"/>
    </row>
    <row r="783" spans="1:70" s="6" customFormat="1" x14ac:dyDescent="0.25">
      <c r="A783" s="1"/>
      <c r="B783" s="2"/>
      <c r="C783" s="4"/>
      <c r="D783" s="3"/>
      <c r="E783" s="3"/>
      <c r="F783" s="3"/>
      <c r="G783" s="3"/>
      <c r="H783" s="3"/>
      <c r="I783" s="3"/>
      <c r="J783" s="3"/>
      <c r="K783" s="3"/>
      <c r="L783" s="5"/>
      <c r="T783" s="2"/>
      <c r="AU783" s="5"/>
      <c r="BD783" s="5"/>
      <c r="BE783" s="5"/>
      <c r="BF783" s="5"/>
      <c r="BG783" s="5"/>
      <c r="BH783" s="5"/>
      <c r="BI783" s="5"/>
      <c r="BO783" s="128"/>
      <c r="BP783" s="128"/>
      <c r="BQ783" s="128"/>
      <c r="BR783" s="128"/>
    </row>
    <row r="784" spans="1:70" s="6" customFormat="1" x14ac:dyDescent="0.25">
      <c r="A784" s="1"/>
      <c r="B784" s="2"/>
      <c r="C784" s="4"/>
      <c r="D784" s="3"/>
      <c r="E784" s="3"/>
      <c r="F784" s="3"/>
      <c r="G784" s="3"/>
      <c r="H784" s="3"/>
      <c r="I784" s="3"/>
      <c r="J784" s="3"/>
      <c r="K784" s="3"/>
      <c r="L784" s="5"/>
      <c r="T784" s="2"/>
      <c r="AU784" s="5"/>
      <c r="BD784" s="5"/>
      <c r="BE784" s="5"/>
      <c r="BF784" s="5"/>
      <c r="BG784" s="5"/>
      <c r="BH784" s="5"/>
      <c r="BI784" s="5"/>
      <c r="BO784" s="128"/>
      <c r="BP784" s="128"/>
      <c r="BQ784" s="128"/>
      <c r="BR784" s="128"/>
    </row>
    <row r="785" spans="1:70" s="6" customFormat="1" x14ac:dyDescent="0.25">
      <c r="A785" s="1"/>
      <c r="B785" s="2"/>
      <c r="C785" s="4"/>
      <c r="D785" s="3"/>
      <c r="E785" s="3"/>
      <c r="F785" s="3"/>
      <c r="G785" s="3"/>
      <c r="H785" s="3"/>
      <c r="I785" s="3"/>
      <c r="J785" s="3"/>
      <c r="K785" s="3"/>
      <c r="L785" s="5"/>
      <c r="T785" s="2"/>
      <c r="AU785" s="5"/>
      <c r="BD785" s="5"/>
      <c r="BE785" s="5"/>
      <c r="BF785" s="5"/>
      <c r="BG785" s="5"/>
      <c r="BH785" s="5"/>
      <c r="BI785" s="5"/>
      <c r="BO785" s="128"/>
      <c r="BP785" s="128"/>
      <c r="BQ785" s="128"/>
      <c r="BR785" s="128"/>
    </row>
    <row r="786" spans="1:70" s="6" customFormat="1" x14ac:dyDescent="0.25">
      <c r="A786" s="1"/>
      <c r="B786" s="2"/>
      <c r="C786" s="4"/>
      <c r="D786" s="3"/>
      <c r="E786" s="3"/>
      <c r="F786" s="3"/>
      <c r="G786" s="3"/>
      <c r="H786" s="3"/>
      <c r="I786" s="3"/>
      <c r="J786" s="3"/>
      <c r="K786" s="3"/>
      <c r="L786" s="5"/>
      <c r="T786" s="2"/>
      <c r="AU786" s="5"/>
      <c r="BD786" s="5"/>
      <c r="BE786" s="5"/>
      <c r="BF786" s="5"/>
      <c r="BG786" s="5"/>
      <c r="BH786" s="5"/>
      <c r="BI786" s="5"/>
      <c r="BO786" s="128"/>
      <c r="BP786" s="128"/>
      <c r="BQ786" s="128"/>
      <c r="BR786" s="128"/>
    </row>
    <row r="787" spans="1:70" s="6" customFormat="1" x14ac:dyDescent="0.25">
      <c r="A787" s="1"/>
      <c r="B787" s="2"/>
      <c r="C787" s="4"/>
      <c r="D787" s="3"/>
      <c r="E787" s="3"/>
      <c r="F787" s="3"/>
      <c r="G787" s="3"/>
      <c r="H787" s="3"/>
      <c r="I787" s="3"/>
      <c r="J787" s="3"/>
      <c r="K787" s="3"/>
      <c r="L787" s="5"/>
      <c r="T787" s="2"/>
      <c r="AU787" s="5"/>
      <c r="BD787" s="5"/>
      <c r="BE787" s="5"/>
      <c r="BF787" s="5"/>
      <c r="BG787" s="5"/>
      <c r="BH787" s="5"/>
      <c r="BI787" s="5"/>
      <c r="BO787" s="128"/>
      <c r="BP787" s="128"/>
      <c r="BQ787" s="128"/>
      <c r="BR787" s="128"/>
    </row>
    <row r="788" spans="1:70" s="6" customFormat="1" x14ac:dyDescent="0.25">
      <c r="A788" s="1"/>
      <c r="B788" s="2"/>
      <c r="C788" s="4"/>
      <c r="D788" s="3"/>
      <c r="E788" s="3"/>
      <c r="F788" s="3"/>
      <c r="G788" s="3"/>
      <c r="H788" s="3"/>
      <c r="I788" s="3"/>
      <c r="J788" s="3"/>
      <c r="K788" s="3"/>
      <c r="L788" s="5"/>
      <c r="T788" s="2"/>
      <c r="AU788" s="5"/>
      <c r="BD788" s="5"/>
      <c r="BE788" s="5"/>
      <c r="BF788" s="5"/>
      <c r="BG788" s="5"/>
      <c r="BH788" s="5"/>
      <c r="BI788" s="5"/>
      <c r="BO788" s="128"/>
      <c r="BP788" s="128"/>
      <c r="BQ788" s="128"/>
      <c r="BR788" s="128"/>
    </row>
    <row r="789" spans="1:70" s="6" customFormat="1" x14ac:dyDescent="0.25">
      <c r="A789" s="1"/>
      <c r="B789" s="2"/>
      <c r="C789" s="4"/>
      <c r="D789" s="3"/>
      <c r="E789" s="3"/>
      <c r="F789" s="3"/>
      <c r="G789" s="3"/>
      <c r="H789" s="3"/>
      <c r="I789" s="3"/>
      <c r="J789" s="3"/>
      <c r="K789" s="3"/>
      <c r="L789" s="5"/>
      <c r="T789" s="2"/>
      <c r="AU789" s="5"/>
      <c r="BD789" s="5"/>
      <c r="BE789" s="5"/>
      <c r="BF789" s="5"/>
      <c r="BG789" s="5"/>
      <c r="BH789" s="5"/>
      <c r="BI789" s="5"/>
      <c r="BO789" s="128"/>
      <c r="BP789" s="128"/>
      <c r="BQ789" s="128"/>
      <c r="BR789" s="128"/>
    </row>
    <row r="790" spans="1:70" s="6" customFormat="1" x14ac:dyDescent="0.25">
      <c r="A790" s="1"/>
      <c r="B790" s="2"/>
      <c r="C790" s="4"/>
      <c r="D790" s="3"/>
      <c r="E790" s="3"/>
      <c r="F790" s="3"/>
      <c r="G790" s="3"/>
      <c r="H790" s="3"/>
      <c r="I790" s="3"/>
      <c r="J790" s="3"/>
      <c r="K790" s="3"/>
      <c r="L790" s="5"/>
      <c r="T790" s="2"/>
      <c r="AU790" s="5"/>
      <c r="BD790" s="5"/>
      <c r="BE790" s="5"/>
      <c r="BF790" s="5"/>
      <c r="BG790" s="5"/>
      <c r="BH790" s="5"/>
      <c r="BI790" s="5"/>
      <c r="BO790" s="128"/>
      <c r="BP790" s="128"/>
      <c r="BQ790" s="128"/>
      <c r="BR790" s="128"/>
    </row>
    <row r="791" spans="1:70" s="6" customFormat="1" x14ac:dyDescent="0.25">
      <c r="A791" s="1"/>
      <c r="B791" s="2"/>
      <c r="C791" s="4"/>
      <c r="D791" s="3"/>
      <c r="E791" s="3"/>
      <c r="F791" s="3"/>
      <c r="G791" s="3"/>
      <c r="H791" s="3"/>
      <c r="I791" s="3"/>
      <c r="J791" s="3"/>
      <c r="K791" s="3"/>
      <c r="L791" s="5"/>
      <c r="T791" s="2"/>
      <c r="AU791" s="5"/>
      <c r="BD791" s="5"/>
      <c r="BE791" s="5"/>
      <c r="BF791" s="5"/>
      <c r="BG791" s="5"/>
      <c r="BH791" s="5"/>
      <c r="BI791" s="5"/>
      <c r="BO791" s="128"/>
      <c r="BP791" s="128"/>
      <c r="BQ791" s="128"/>
      <c r="BR791" s="128"/>
    </row>
    <row r="792" spans="1:70" s="6" customFormat="1" x14ac:dyDescent="0.25">
      <c r="A792" s="1"/>
      <c r="B792" s="2"/>
      <c r="C792" s="4"/>
      <c r="D792" s="3"/>
      <c r="E792" s="3"/>
      <c r="F792" s="3"/>
      <c r="G792" s="3"/>
      <c r="H792" s="3"/>
      <c r="I792" s="3"/>
      <c r="J792" s="3"/>
      <c r="K792" s="3"/>
      <c r="L792" s="5"/>
      <c r="T792" s="2"/>
      <c r="AU792" s="5"/>
      <c r="BD792" s="5"/>
      <c r="BE792" s="5"/>
      <c r="BF792" s="5"/>
      <c r="BG792" s="5"/>
      <c r="BH792" s="5"/>
      <c r="BI792" s="5"/>
      <c r="BO792" s="128"/>
      <c r="BP792" s="128"/>
      <c r="BQ792" s="128"/>
      <c r="BR792" s="128"/>
    </row>
    <row r="793" spans="1:70" s="6" customFormat="1" x14ac:dyDescent="0.25">
      <c r="A793" s="1"/>
      <c r="B793" s="2"/>
      <c r="C793" s="4"/>
      <c r="D793" s="3"/>
      <c r="E793" s="3"/>
      <c r="F793" s="3"/>
      <c r="G793" s="3"/>
      <c r="H793" s="3"/>
      <c r="I793" s="3"/>
      <c r="J793" s="3"/>
      <c r="K793" s="3"/>
      <c r="L793" s="5"/>
      <c r="T793" s="2"/>
      <c r="AU793" s="5"/>
      <c r="BD793" s="5"/>
      <c r="BE793" s="5"/>
      <c r="BF793" s="5"/>
      <c r="BG793" s="5"/>
      <c r="BH793" s="5"/>
      <c r="BI793" s="5"/>
      <c r="BO793" s="128"/>
      <c r="BP793" s="128"/>
      <c r="BQ793" s="128"/>
      <c r="BR793" s="128"/>
    </row>
    <row r="794" spans="1:70" s="6" customFormat="1" x14ac:dyDescent="0.25">
      <c r="A794" s="1"/>
      <c r="B794" s="2"/>
      <c r="C794" s="4"/>
      <c r="D794" s="3"/>
      <c r="E794" s="3"/>
      <c r="F794" s="3"/>
      <c r="G794" s="3"/>
      <c r="H794" s="3"/>
      <c r="I794" s="3"/>
      <c r="J794" s="3"/>
      <c r="K794" s="3"/>
      <c r="L794" s="5"/>
      <c r="T794" s="2"/>
      <c r="AU794" s="5"/>
      <c r="BD794" s="5"/>
      <c r="BE794" s="5"/>
      <c r="BF794" s="5"/>
      <c r="BG794" s="5"/>
      <c r="BH794" s="5"/>
      <c r="BI794" s="5"/>
      <c r="BO794" s="128"/>
      <c r="BP794" s="128"/>
      <c r="BQ794" s="128"/>
      <c r="BR794" s="128"/>
    </row>
    <row r="795" spans="1:70" s="6" customFormat="1" x14ac:dyDescent="0.25">
      <c r="A795" s="1"/>
      <c r="B795" s="2"/>
      <c r="C795" s="4"/>
      <c r="D795" s="3"/>
      <c r="E795" s="3"/>
      <c r="F795" s="3"/>
      <c r="G795" s="3"/>
      <c r="H795" s="3"/>
      <c r="I795" s="3"/>
      <c r="J795" s="3"/>
      <c r="K795" s="3"/>
      <c r="L795" s="5"/>
      <c r="T795" s="2"/>
      <c r="AU795" s="5"/>
      <c r="BD795" s="5"/>
      <c r="BE795" s="5"/>
      <c r="BF795" s="5"/>
      <c r="BG795" s="5"/>
      <c r="BH795" s="5"/>
      <c r="BI795" s="5"/>
      <c r="BO795" s="128"/>
      <c r="BP795" s="128"/>
      <c r="BQ795" s="128"/>
      <c r="BR795" s="128"/>
    </row>
    <row r="796" spans="1:70" s="6" customFormat="1" x14ac:dyDescent="0.25">
      <c r="A796" s="1"/>
      <c r="B796" s="2"/>
      <c r="C796" s="4"/>
      <c r="D796" s="3"/>
      <c r="E796" s="3"/>
      <c r="F796" s="3"/>
      <c r="G796" s="3"/>
      <c r="H796" s="3"/>
      <c r="I796" s="3"/>
      <c r="J796" s="3"/>
      <c r="K796" s="3"/>
      <c r="L796" s="5"/>
      <c r="T796" s="2"/>
      <c r="AU796" s="5"/>
      <c r="BD796" s="5"/>
      <c r="BE796" s="5"/>
      <c r="BF796" s="5"/>
      <c r="BG796" s="5"/>
      <c r="BH796" s="5"/>
      <c r="BI796" s="5"/>
      <c r="BO796" s="128"/>
      <c r="BP796" s="128"/>
      <c r="BQ796" s="128"/>
      <c r="BR796" s="128"/>
    </row>
    <row r="797" spans="1:70" s="6" customFormat="1" x14ac:dyDescent="0.25">
      <c r="A797" s="1"/>
      <c r="B797" s="2"/>
      <c r="C797" s="4"/>
      <c r="D797" s="3"/>
      <c r="E797" s="3"/>
      <c r="F797" s="3"/>
      <c r="G797" s="3"/>
      <c r="H797" s="3"/>
      <c r="I797" s="3"/>
      <c r="J797" s="3"/>
      <c r="K797" s="3"/>
      <c r="L797" s="5"/>
      <c r="T797" s="2"/>
      <c r="AU797" s="5"/>
      <c r="BD797" s="5"/>
      <c r="BE797" s="5"/>
      <c r="BF797" s="5"/>
      <c r="BG797" s="5"/>
      <c r="BH797" s="5"/>
      <c r="BI797" s="5"/>
      <c r="BO797" s="128"/>
      <c r="BP797" s="128"/>
      <c r="BQ797" s="128"/>
      <c r="BR797" s="128"/>
    </row>
    <row r="798" spans="1:70" s="6" customFormat="1" x14ac:dyDescent="0.25">
      <c r="A798" s="1"/>
      <c r="B798" s="2"/>
      <c r="C798" s="4"/>
      <c r="D798" s="3"/>
      <c r="E798" s="3"/>
      <c r="F798" s="3"/>
      <c r="G798" s="3"/>
      <c r="H798" s="3"/>
      <c r="I798" s="3"/>
      <c r="J798" s="3"/>
      <c r="K798" s="3"/>
      <c r="L798" s="5"/>
      <c r="T798" s="2"/>
      <c r="AU798" s="5"/>
      <c r="BD798" s="5"/>
      <c r="BE798" s="5"/>
      <c r="BF798" s="5"/>
      <c r="BG798" s="5"/>
      <c r="BH798" s="5"/>
      <c r="BI798" s="5"/>
      <c r="BO798" s="128"/>
      <c r="BP798" s="128"/>
      <c r="BQ798" s="128"/>
      <c r="BR798" s="128"/>
    </row>
    <row r="799" spans="1:70" s="6" customFormat="1" x14ac:dyDescent="0.25">
      <c r="A799" s="1"/>
      <c r="B799" s="2"/>
      <c r="C799" s="4"/>
      <c r="D799" s="3"/>
      <c r="E799" s="3"/>
      <c r="F799" s="3"/>
      <c r="G799" s="3"/>
      <c r="H799" s="3"/>
      <c r="I799" s="3"/>
      <c r="J799" s="3"/>
      <c r="K799" s="3"/>
      <c r="L799" s="5"/>
      <c r="T799" s="2"/>
      <c r="AU799" s="5"/>
      <c r="BD799" s="5"/>
      <c r="BE799" s="5"/>
      <c r="BF799" s="5"/>
      <c r="BG799" s="5"/>
      <c r="BH799" s="5"/>
      <c r="BI799" s="5"/>
      <c r="BO799" s="128"/>
      <c r="BP799" s="128"/>
      <c r="BQ799" s="128"/>
      <c r="BR799" s="128"/>
    </row>
    <row r="800" spans="1:70" s="6" customFormat="1" x14ac:dyDescent="0.25">
      <c r="A800" s="1"/>
      <c r="B800" s="2"/>
      <c r="C800" s="4"/>
      <c r="D800" s="3"/>
      <c r="E800" s="3"/>
      <c r="F800" s="3"/>
      <c r="G800" s="3"/>
      <c r="H800" s="3"/>
      <c r="I800" s="3"/>
      <c r="J800" s="3"/>
      <c r="K800" s="3"/>
      <c r="L800" s="5"/>
      <c r="T800" s="2"/>
      <c r="AU800" s="5"/>
      <c r="BD800" s="5"/>
      <c r="BE800" s="5"/>
      <c r="BF800" s="5"/>
      <c r="BG800" s="5"/>
      <c r="BH800" s="5"/>
      <c r="BI800" s="5"/>
      <c r="BO800" s="128"/>
      <c r="BP800" s="128"/>
      <c r="BQ800" s="128"/>
      <c r="BR800" s="128"/>
    </row>
    <row r="801" spans="1:70" s="6" customFormat="1" x14ac:dyDescent="0.25">
      <c r="A801" s="1"/>
      <c r="B801" s="2"/>
      <c r="C801" s="4"/>
      <c r="D801" s="3"/>
      <c r="E801" s="3"/>
      <c r="F801" s="3"/>
      <c r="G801" s="3"/>
      <c r="H801" s="3"/>
      <c r="I801" s="3"/>
      <c r="J801" s="3"/>
      <c r="K801" s="3"/>
      <c r="L801" s="5"/>
      <c r="T801" s="2"/>
      <c r="AU801" s="5"/>
      <c r="BD801" s="5"/>
      <c r="BE801" s="5"/>
      <c r="BF801" s="5"/>
      <c r="BG801" s="5"/>
      <c r="BH801" s="5"/>
      <c r="BI801" s="5"/>
      <c r="BO801" s="128"/>
      <c r="BP801" s="128"/>
      <c r="BQ801" s="128"/>
      <c r="BR801" s="128"/>
    </row>
    <row r="802" spans="1:70" s="6" customFormat="1" x14ac:dyDescent="0.25">
      <c r="A802" s="1"/>
      <c r="B802" s="2"/>
      <c r="C802" s="4"/>
      <c r="D802" s="3"/>
      <c r="E802" s="3"/>
      <c r="F802" s="3"/>
      <c r="G802" s="3"/>
      <c r="H802" s="3"/>
      <c r="I802" s="3"/>
      <c r="J802" s="3"/>
      <c r="K802" s="3"/>
      <c r="L802" s="5"/>
      <c r="T802" s="2"/>
      <c r="AU802" s="5"/>
      <c r="BD802" s="5"/>
      <c r="BE802" s="5"/>
      <c r="BF802" s="5"/>
      <c r="BG802" s="5"/>
      <c r="BH802" s="5"/>
      <c r="BI802" s="5"/>
      <c r="BO802" s="128"/>
      <c r="BP802" s="128"/>
      <c r="BQ802" s="128"/>
      <c r="BR802" s="128"/>
    </row>
    <row r="803" spans="1:70" s="6" customFormat="1" x14ac:dyDescent="0.25">
      <c r="A803" s="1"/>
      <c r="B803" s="2"/>
      <c r="C803" s="4"/>
      <c r="D803" s="3"/>
      <c r="E803" s="3"/>
      <c r="F803" s="3"/>
      <c r="G803" s="3"/>
      <c r="H803" s="3"/>
      <c r="I803" s="3"/>
      <c r="J803" s="3"/>
      <c r="K803" s="3"/>
      <c r="L803" s="5"/>
      <c r="T803" s="2"/>
      <c r="AU803" s="5"/>
      <c r="BD803" s="5"/>
      <c r="BE803" s="5"/>
      <c r="BF803" s="5"/>
      <c r="BG803" s="5"/>
      <c r="BH803" s="5"/>
      <c r="BI803" s="5"/>
      <c r="BO803" s="128"/>
      <c r="BP803" s="128"/>
      <c r="BQ803" s="128"/>
      <c r="BR803" s="128"/>
    </row>
    <row r="804" spans="1:70" s="6" customFormat="1" x14ac:dyDescent="0.25">
      <c r="A804" s="1"/>
      <c r="B804" s="2"/>
      <c r="C804" s="4"/>
      <c r="D804" s="3"/>
      <c r="E804" s="3"/>
      <c r="F804" s="3"/>
      <c r="G804" s="3"/>
      <c r="H804" s="3"/>
      <c r="I804" s="3"/>
      <c r="J804" s="3"/>
      <c r="K804" s="3"/>
      <c r="L804" s="5"/>
      <c r="T804" s="2"/>
      <c r="AU804" s="5"/>
      <c r="BD804" s="5"/>
      <c r="BE804" s="5"/>
      <c r="BF804" s="5"/>
      <c r="BG804" s="5"/>
      <c r="BH804" s="5"/>
      <c r="BI804" s="5"/>
      <c r="BO804" s="128"/>
      <c r="BP804" s="128"/>
      <c r="BQ804" s="128"/>
      <c r="BR804" s="128"/>
    </row>
    <row r="805" spans="1:70" s="6" customFormat="1" x14ac:dyDescent="0.25">
      <c r="A805" s="1"/>
      <c r="B805" s="2"/>
      <c r="C805" s="4"/>
      <c r="D805" s="3"/>
      <c r="E805" s="3"/>
      <c r="F805" s="3"/>
      <c r="G805" s="3"/>
      <c r="H805" s="3"/>
      <c r="I805" s="3"/>
      <c r="J805" s="3"/>
      <c r="K805" s="3"/>
      <c r="L805" s="5"/>
      <c r="T805" s="2"/>
      <c r="AU805" s="5"/>
      <c r="BD805" s="5"/>
      <c r="BE805" s="5"/>
      <c r="BF805" s="5"/>
      <c r="BG805" s="5"/>
      <c r="BH805" s="5"/>
      <c r="BI805" s="5"/>
      <c r="BO805" s="128"/>
      <c r="BP805" s="128"/>
      <c r="BQ805" s="128"/>
      <c r="BR805" s="128"/>
    </row>
    <row r="806" spans="1:70" s="6" customFormat="1" x14ac:dyDescent="0.25">
      <c r="A806" s="1"/>
      <c r="B806" s="2"/>
      <c r="C806" s="4"/>
      <c r="D806" s="3"/>
      <c r="E806" s="3"/>
      <c r="F806" s="3"/>
      <c r="G806" s="3"/>
      <c r="H806" s="3"/>
      <c r="I806" s="3"/>
      <c r="J806" s="3"/>
      <c r="K806" s="3"/>
      <c r="L806" s="5"/>
      <c r="T806" s="2"/>
      <c r="AU806" s="5"/>
      <c r="BD806" s="5"/>
      <c r="BE806" s="5"/>
      <c r="BF806" s="5"/>
      <c r="BG806" s="5"/>
      <c r="BH806" s="5"/>
      <c r="BI806" s="5"/>
      <c r="BO806" s="128"/>
      <c r="BP806" s="128"/>
      <c r="BQ806" s="128"/>
      <c r="BR806" s="128"/>
    </row>
    <row r="807" spans="1:70" s="6" customFormat="1" x14ac:dyDescent="0.25">
      <c r="A807" s="1"/>
      <c r="B807" s="2"/>
      <c r="C807" s="4"/>
      <c r="D807" s="3"/>
      <c r="E807" s="3"/>
      <c r="F807" s="3"/>
      <c r="G807" s="3"/>
      <c r="H807" s="3"/>
      <c r="I807" s="3"/>
      <c r="J807" s="3"/>
      <c r="K807" s="3"/>
      <c r="L807" s="5"/>
      <c r="T807" s="2"/>
      <c r="AU807" s="5"/>
      <c r="BD807" s="5"/>
      <c r="BE807" s="5"/>
      <c r="BF807" s="5"/>
      <c r="BG807" s="5"/>
      <c r="BH807" s="5"/>
      <c r="BI807" s="5"/>
      <c r="BO807" s="128"/>
      <c r="BP807" s="128"/>
      <c r="BQ807" s="128"/>
      <c r="BR807" s="128"/>
    </row>
    <row r="808" spans="1:70" s="6" customFormat="1" x14ac:dyDescent="0.25">
      <c r="A808" s="1"/>
      <c r="B808" s="2"/>
      <c r="C808" s="4"/>
      <c r="D808" s="3"/>
      <c r="E808" s="3"/>
      <c r="F808" s="3"/>
      <c r="G808" s="3"/>
      <c r="H808" s="3"/>
      <c r="I808" s="3"/>
      <c r="J808" s="3"/>
      <c r="K808" s="3"/>
      <c r="L808" s="5"/>
      <c r="T808" s="2"/>
      <c r="AU808" s="5"/>
      <c r="BD808" s="5"/>
      <c r="BE808" s="5"/>
      <c r="BF808" s="5"/>
      <c r="BG808" s="5"/>
      <c r="BH808" s="5"/>
      <c r="BI808" s="5"/>
      <c r="BO808" s="128"/>
      <c r="BP808" s="128"/>
      <c r="BQ808" s="128"/>
      <c r="BR808" s="128"/>
    </row>
    <row r="809" spans="1:70" s="6" customFormat="1" x14ac:dyDescent="0.25">
      <c r="A809" s="1"/>
      <c r="B809" s="2"/>
      <c r="C809" s="4"/>
      <c r="D809" s="3"/>
      <c r="E809" s="3"/>
      <c r="F809" s="3"/>
      <c r="G809" s="3"/>
      <c r="H809" s="3"/>
      <c r="I809" s="3"/>
      <c r="J809" s="3"/>
      <c r="K809" s="3"/>
      <c r="L809" s="5"/>
      <c r="T809" s="2"/>
      <c r="AU809" s="5"/>
      <c r="BD809" s="5"/>
      <c r="BE809" s="5"/>
      <c r="BF809" s="5"/>
      <c r="BG809" s="5"/>
      <c r="BH809" s="5"/>
      <c r="BI809" s="5"/>
      <c r="BO809" s="128"/>
      <c r="BP809" s="128"/>
      <c r="BQ809" s="128"/>
      <c r="BR809" s="128"/>
    </row>
    <row r="810" spans="1:70" s="6" customFormat="1" x14ac:dyDescent="0.25">
      <c r="A810" s="1"/>
      <c r="B810" s="2"/>
      <c r="C810" s="4"/>
      <c r="D810" s="3"/>
      <c r="E810" s="3"/>
      <c r="F810" s="3"/>
      <c r="G810" s="3"/>
      <c r="H810" s="3"/>
      <c r="I810" s="3"/>
      <c r="J810" s="3"/>
      <c r="K810" s="3"/>
      <c r="L810" s="5"/>
      <c r="T810" s="2"/>
      <c r="AU810" s="5"/>
      <c r="BD810" s="5"/>
      <c r="BE810" s="5"/>
      <c r="BF810" s="5"/>
      <c r="BG810" s="5"/>
      <c r="BH810" s="5"/>
      <c r="BI810" s="5"/>
      <c r="BO810" s="128"/>
      <c r="BP810" s="128"/>
      <c r="BQ810" s="128"/>
      <c r="BR810" s="128"/>
    </row>
    <row r="811" spans="1:70" s="6" customFormat="1" x14ac:dyDescent="0.25">
      <c r="A811" s="1"/>
      <c r="B811" s="2"/>
      <c r="C811" s="4"/>
      <c r="D811" s="3"/>
      <c r="E811" s="3"/>
      <c r="F811" s="3"/>
      <c r="G811" s="3"/>
      <c r="H811" s="3"/>
      <c r="I811" s="3"/>
      <c r="J811" s="3"/>
      <c r="K811" s="3"/>
      <c r="L811" s="5"/>
      <c r="T811" s="2"/>
      <c r="AU811" s="5"/>
      <c r="BD811" s="5"/>
      <c r="BE811" s="5"/>
      <c r="BF811" s="5"/>
      <c r="BG811" s="5"/>
      <c r="BH811" s="5"/>
      <c r="BI811" s="5"/>
      <c r="BO811" s="128"/>
      <c r="BP811" s="128"/>
      <c r="BQ811" s="128"/>
      <c r="BR811" s="128"/>
    </row>
    <row r="812" spans="1:70" s="6" customFormat="1" x14ac:dyDescent="0.25">
      <c r="A812" s="1"/>
      <c r="B812" s="2"/>
      <c r="C812" s="4"/>
      <c r="D812" s="3"/>
      <c r="E812" s="3"/>
      <c r="F812" s="3"/>
      <c r="G812" s="3"/>
      <c r="H812" s="3"/>
      <c r="I812" s="3"/>
      <c r="J812" s="3"/>
      <c r="K812" s="3"/>
      <c r="L812" s="5"/>
      <c r="T812" s="2"/>
      <c r="AU812" s="5"/>
      <c r="BD812" s="5"/>
      <c r="BE812" s="5"/>
      <c r="BF812" s="5"/>
      <c r="BG812" s="5"/>
      <c r="BH812" s="5"/>
      <c r="BI812" s="5"/>
      <c r="BO812" s="128"/>
      <c r="BP812" s="128"/>
      <c r="BQ812" s="128"/>
      <c r="BR812" s="128"/>
    </row>
    <row r="813" spans="1:70" s="6" customFormat="1" x14ac:dyDescent="0.25">
      <c r="A813" s="1"/>
      <c r="B813" s="2"/>
      <c r="C813" s="4"/>
      <c r="D813" s="3"/>
      <c r="E813" s="3"/>
      <c r="F813" s="3"/>
      <c r="G813" s="3"/>
      <c r="H813" s="3"/>
      <c r="I813" s="3"/>
      <c r="J813" s="3"/>
      <c r="K813" s="3"/>
      <c r="L813" s="5"/>
      <c r="T813" s="2"/>
      <c r="AU813" s="5"/>
      <c r="BD813" s="5"/>
      <c r="BE813" s="5"/>
      <c r="BF813" s="5"/>
      <c r="BG813" s="5"/>
      <c r="BH813" s="5"/>
      <c r="BI813" s="5"/>
      <c r="BO813" s="128"/>
      <c r="BP813" s="128"/>
      <c r="BQ813" s="128"/>
      <c r="BR813" s="128"/>
    </row>
    <row r="814" spans="1:70" s="6" customFormat="1" x14ac:dyDescent="0.25">
      <c r="A814" s="1"/>
      <c r="B814" s="2"/>
      <c r="C814" s="4"/>
      <c r="D814" s="3"/>
      <c r="E814" s="3"/>
      <c r="F814" s="3"/>
      <c r="G814" s="3"/>
      <c r="H814" s="3"/>
      <c r="I814" s="3"/>
      <c r="J814" s="3"/>
      <c r="K814" s="3"/>
      <c r="L814" s="5"/>
      <c r="T814" s="2"/>
      <c r="AU814" s="5"/>
      <c r="BD814" s="5"/>
      <c r="BE814" s="5"/>
      <c r="BF814" s="5"/>
      <c r="BG814" s="5"/>
      <c r="BH814" s="5"/>
      <c r="BI814" s="5"/>
      <c r="BO814" s="128"/>
      <c r="BP814" s="128"/>
      <c r="BQ814" s="128"/>
      <c r="BR814" s="128"/>
    </row>
    <row r="815" spans="1:70" s="6" customFormat="1" x14ac:dyDescent="0.25">
      <c r="A815" s="1"/>
      <c r="B815" s="2"/>
      <c r="C815" s="4"/>
      <c r="D815" s="3"/>
      <c r="E815" s="3"/>
      <c r="F815" s="3"/>
      <c r="G815" s="3"/>
      <c r="H815" s="3"/>
      <c r="I815" s="3"/>
      <c r="J815" s="3"/>
      <c r="K815" s="3"/>
      <c r="L815" s="5"/>
      <c r="T815" s="2"/>
      <c r="AU815" s="5"/>
      <c r="BD815" s="5"/>
      <c r="BE815" s="5"/>
      <c r="BF815" s="5"/>
      <c r="BG815" s="5"/>
      <c r="BH815" s="5"/>
      <c r="BI815" s="5"/>
      <c r="BO815" s="128"/>
      <c r="BP815" s="128"/>
      <c r="BQ815" s="128"/>
      <c r="BR815" s="128"/>
    </row>
    <row r="816" spans="1:70" s="6" customFormat="1" x14ac:dyDescent="0.25">
      <c r="A816" s="1"/>
      <c r="B816" s="2"/>
      <c r="C816" s="4"/>
      <c r="D816" s="3"/>
      <c r="E816" s="3"/>
      <c r="F816" s="3"/>
      <c r="G816" s="3"/>
      <c r="H816" s="3"/>
      <c r="I816" s="3"/>
      <c r="J816" s="3"/>
      <c r="K816" s="3"/>
      <c r="L816" s="5"/>
      <c r="T816" s="2"/>
      <c r="AU816" s="5"/>
      <c r="BD816" s="5"/>
      <c r="BE816" s="5"/>
      <c r="BF816" s="5"/>
      <c r="BG816" s="5"/>
      <c r="BH816" s="5"/>
      <c r="BI816" s="5"/>
      <c r="BO816" s="128"/>
      <c r="BP816" s="128"/>
      <c r="BQ816" s="128"/>
      <c r="BR816" s="128"/>
    </row>
    <row r="817" spans="1:70" s="6" customFormat="1" x14ac:dyDescent="0.25">
      <c r="A817" s="1"/>
      <c r="B817" s="2"/>
      <c r="C817" s="4"/>
      <c r="D817" s="3"/>
      <c r="E817" s="3"/>
      <c r="F817" s="3"/>
      <c r="G817" s="3"/>
      <c r="H817" s="3"/>
      <c r="I817" s="3"/>
      <c r="J817" s="3"/>
      <c r="K817" s="3"/>
      <c r="L817" s="5"/>
      <c r="T817" s="2"/>
      <c r="AU817" s="5"/>
      <c r="BD817" s="5"/>
      <c r="BE817" s="5"/>
      <c r="BF817" s="5"/>
      <c r="BG817" s="5"/>
      <c r="BH817" s="5"/>
      <c r="BI817" s="5"/>
      <c r="BO817" s="128"/>
      <c r="BP817" s="128"/>
      <c r="BQ817" s="128"/>
      <c r="BR817" s="128"/>
    </row>
    <row r="818" spans="1:70" s="6" customFormat="1" x14ac:dyDescent="0.25">
      <c r="A818" s="1"/>
      <c r="B818" s="2"/>
      <c r="C818" s="4"/>
      <c r="D818" s="3"/>
      <c r="E818" s="3"/>
      <c r="F818" s="3"/>
      <c r="G818" s="3"/>
      <c r="H818" s="3"/>
      <c r="I818" s="3"/>
      <c r="J818" s="3"/>
      <c r="K818" s="3"/>
      <c r="L818" s="5"/>
      <c r="T818" s="2"/>
      <c r="AU818" s="5"/>
      <c r="BD818" s="5"/>
      <c r="BE818" s="5"/>
      <c r="BF818" s="5"/>
      <c r="BG818" s="5"/>
      <c r="BH818" s="5"/>
      <c r="BI818" s="5"/>
      <c r="BO818" s="128"/>
      <c r="BP818" s="128"/>
      <c r="BQ818" s="128"/>
      <c r="BR818" s="128"/>
    </row>
    <row r="819" spans="1:70" s="6" customFormat="1" x14ac:dyDescent="0.25">
      <c r="A819" s="1"/>
      <c r="B819" s="2"/>
      <c r="C819" s="4"/>
      <c r="D819" s="3"/>
      <c r="E819" s="3"/>
      <c r="F819" s="3"/>
      <c r="G819" s="3"/>
      <c r="H819" s="3"/>
      <c r="I819" s="3"/>
      <c r="J819" s="3"/>
      <c r="K819" s="3"/>
      <c r="L819" s="5"/>
      <c r="T819" s="2"/>
      <c r="AU819" s="5"/>
      <c r="BD819" s="5"/>
      <c r="BE819" s="5"/>
      <c r="BF819" s="5"/>
      <c r="BG819" s="5"/>
      <c r="BH819" s="5"/>
      <c r="BI819" s="5"/>
      <c r="BO819" s="128"/>
      <c r="BP819" s="128"/>
      <c r="BQ819" s="128"/>
      <c r="BR819" s="128"/>
    </row>
    <row r="820" spans="1:70" s="6" customFormat="1" x14ac:dyDescent="0.25">
      <c r="A820" s="1"/>
      <c r="B820" s="2"/>
      <c r="C820" s="4"/>
      <c r="D820" s="3"/>
      <c r="E820" s="3"/>
      <c r="F820" s="3"/>
      <c r="G820" s="3"/>
      <c r="H820" s="3"/>
      <c r="I820" s="3"/>
      <c r="J820" s="3"/>
      <c r="K820" s="3"/>
      <c r="L820" s="5"/>
      <c r="T820" s="2"/>
      <c r="AU820" s="5"/>
      <c r="BD820" s="5"/>
      <c r="BE820" s="5"/>
      <c r="BF820" s="5"/>
      <c r="BG820" s="5"/>
      <c r="BH820" s="5"/>
      <c r="BI820" s="5"/>
      <c r="BO820" s="128"/>
      <c r="BP820" s="128"/>
      <c r="BQ820" s="128"/>
      <c r="BR820" s="128"/>
    </row>
    <row r="821" spans="1:70" s="6" customFormat="1" x14ac:dyDescent="0.25">
      <c r="A821" s="1"/>
      <c r="B821" s="2"/>
      <c r="C821" s="4"/>
      <c r="D821" s="3"/>
      <c r="E821" s="3"/>
      <c r="F821" s="3"/>
      <c r="G821" s="3"/>
      <c r="H821" s="3"/>
      <c r="I821" s="3"/>
      <c r="J821" s="3"/>
      <c r="K821" s="3"/>
      <c r="L821" s="5"/>
      <c r="T821" s="2"/>
      <c r="AU821" s="5"/>
      <c r="BD821" s="5"/>
      <c r="BE821" s="5"/>
      <c r="BF821" s="5"/>
      <c r="BG821" s="5"/>
      <c r="BH821" s="5"/>
      <c r="BI821" s="5"/>
      <c r="BO821" s="128"/>
      <c r="BP821" s="128"/>
      <c r="BQ821" s="128"/>
      <c r="BR821" s="128"/>
    </row>
    <row r="822" spans="1:70" s="6" customFormat="1" x14ac:dyDescent="0.25">
      <c r="A822" s="1"/>
      <c r="B822" s="2"/>
      <c r="C822" s="4"/>
      <c r="D822" s="3"/>
      <c r="E822" s="3"/>
      <c r="F822" s="3"/>
      <c r="G822" s="3"/>
      <c r="H822" s="3"/>
      <c r="I822" s="3"/>
      <c r="J822" s="3"/>
      <c r="K822" s="3"/>
      <c r="L822" s="5"/>
      <c r="T822" s="2"/>
      <c r="AU822" s="5"/>
      <c r="BD822" s="5"/>
      <c r="BE822" s="5"/>
      <c r="BF822" s="5"/>
      <c r="BG822" s="5"/>
      <c r="BH822" s="5"/>
      <c r="BI822" s="5"/>
      <c r="BO822" s="128"/>
      <c r="BP822" s="128"/>
      <c r="BQ822" s="128"/>
      <c r="BR822" s="128"/>
    </row>
    <row r="823" spans="1:70" s="6" customFormat="1" x14ac:dyDescent="0.25">
      <c r="A823" s="1"/>
      <c r="B823" s="2"/>
      <c r="C823" s="4"/>
      <c r="D823" s="3"/>
      <c r="E823" s="3"/>
      <c r="F823" s="3"/>
      <c r="G823" s="3"/>
      <c r="H823" s="3"/>
      <c r="I823" s="3"/>
      <c r="J823" s="3"/>
      <c r="K823" s="3"/>
      <c r="L823" s="5"/>
      <c r="T823" s="2"/>
      <c r="AU823" s="5"/>
      <c r="BD823" s="5"/>
      <c r="BE823" s="5"/>
      <c r="BF823" s="5"/>
      <c r="BG823" s="5"/>
      <c r="BH823" s="5"/>
      <c r="BI823" s="5"/>
      <c r="BO823" s="128"/>
      <c r="BP823" s="128"/>
      <c r="BQ823" s="128"/>
      <c r="BR823" s="128"/>
    </row>
    <row r="824" spans="1:70" s="6" customFormat="1" x14ac:dyDescent="0.25">
      <c r="A824" s="1"/>
      <c r="B824" s="2"/>
      <c r="C824" s="4"/>
      <c r="D824" s="3"/>
      <c r="E824" s="3"/>
      <c r="F824" s="3"/>
      <c r="G824" s="3"/>
      <c r="H824" s="3"/>
      <c r="I824" s="3"/>
      <c r="J824" s="3"/>
      <c r="K824" s="3"/>
      <c r="L824" s="5"/>
      <c r="T824" s="2"/>
      <c r="AU824" s="5"/>
      <c r="BD824" s="5"/>
      <c r="BE824" s="5"/>
      <c r="BF824" s="5"/>
      <c r="BG824" s="5"/>
      <c r="BH824" s="5"/>
      <c r="BI824" s="5"/>
      <c r="BO824" s="128"/>
      <c r="BP824" s="128"/>
      <c r="BQ824" s="128"/>
      <c r="BR824" s="128"/>
    </row>
    <row r="825" spans="1:70" s="6" customFormat="1" x14ac:dyDescent="0.25">
      <c r="A825" s="1"/>
      <c r="B825" s="2"/>
      <c r="C825" s="4"/>
      <c r="D825" s="3"/>
      <c r="E825" s="3"/>
      <c r="F825" s="3"/>
      <c r="G825" s="3"/>
      <c r="H825" s="3"/>
      <c r="I825" s="3"/>
      <c r="J825" s="3"/>
      <c r="K825" s="3"/>
      <c r="L825" s="5"/>
      <c r="T825" s="2"/>
      <c r="AU825" s="5"/>
      <c r="BD825" s="5"/>
      <c r="BE825" s="5"/>
      <c r="BF825" s="5"/>
      <c r="BG825" s="5"/>
      <c r="BH825" s="5"/>
      <c r="BI825" s="5"/>
      <c r="BO825" s="128"/>
      <c r="BP825" s="128"/>
      <c r="BQ825" s="128"/>
      <c r="BR825" s="128"/>
    </row>
    <row r="826" spans="1:70" s="6" customFormat="1" x14ac:dyDescent="0.25">
      <c r="A826" s="1"/>
      <c r="B826" s="2"/>
      <c r="C826" s="4"/>
      <c r="D826" s="3"/>
      <c r="E826" s="3"/>
      <c r="F826" s="3"/>
      <c r="G826" s="3"/>
      <c r="H826" s="3"/>
      <c r="I826" s="3"/>
      <c r="J826" s="3"/>
      <c r="K826" s="3"/>
      <c r="L826" s="5"/>
      <c r="T826" s="2"/>
      <c r="AU826" s="5"/>
      <c r="BD826" s="5"/>
      <c r="BE826" s="5"/>
      <c r="BF826" s="5"/>
      <c r="BG826" s="5"/>
      <c r="BH826" s="5"/>
      <c r="BI826" s="5"/>
      <c r="BO826" s="128"/>
      <c r="BP826" s="128"/>
      <c r="BQ826" s="128"/>
      <c r="BR826" s="128"/>
    </row>
    <row r="827" spans="1:70" s="6" customFormat="1" x14ac:dyDescent="0.25">
      <c r="A827" s="1"/>
      <c r="B827" s="2"/>
      <c r="C827" s="4"/>
      <c r="D827" s="3"/>
      <c r="E827" s="3"/>
      <c r="F827" s="3"/>
      <c r="G827" s="3"/>
      <c r="H827" s="3"/>
      <c r="I827" s="3"/>
      <c r="J827" s="3"/>
      <c r="K827" s="3"/>
      <c r="L827" s="5"/>
      <c r="T827" s="2"/>
      <c r="AU827" s="5"/>
      <c r="BD827" s="5"/>
      <c r="BE827" s="5"/>
      <c r="BF827" s="5"/>
      <c r="BG827" s="5"/>
      <c r="BH827" s="5"/>
      <c r="BI827" s="5"/>
      <c r="BO827" s="128"/>
      <c r="BP827" s="128"/>
      <c r="BQ827" s="128"/>
      <c r="BR827" s="128"/>
    </row>
    <row r="828" spans="1:70" s="6" customFormat="1" x14ac:dyDescent="0.25">
      <c r="A828" s="1"/>
      <c r="B828" s="2"/>
      <c r="C828" s="4"/>
      <c r="D828" s="3"/>
      <c r="E828" s="3"/>
      <c r="F828" s="3"/>
      <c r="G828" s="3"/>
      <c r="H828" s="3"/>
      <c r="I828" s="3"/>
      <c r="J828" s="3"/>
      <c r="K828" s="3"/>
      <c r="L828" s="5"/>
      <c r="T828" s="2"/>
      <c r="AU828" s="5"/>
      <c r="BD828" s="5"/>
      <c r="BE828" s="5"/>
      <c r="BF828" s="5"/>
      <c r="BG828" s="5"/>
      <c r="BH828" s="5"/>
      <c r="BI828" s="5"/>
      <c r="BO828" s="128"/>
      <c r="BP828" s="128"/>
      <c r="BQ828" s="128"/>
      <c r="BR828" s="128"/>
    </row>
    <row r="829" spans="1:70" s="6" customFormat="1" x14ac:dyDescent="0.25">
      <c r="A829" s="1"/>
      <c r="B829" s="2"/>
      <c r="C829" s="4"/>
      <c r="D829" s="3"/>
      <c r="E829" s="3"/>
      <c r="F829" s="3"/>
      <c r="G829" s="3"/>
      <c r="H829" s="3"/>
      <c r="I829" s="3"/>
      <c r="J829" s="3"/>
      <c r="K829" s="3"/>
      <c r="L829" s="5"/>
      <c r="T829" s="2"/>
      <c r="AU829" s="5"/>
      <c r="BD829" s="5"/>
      <c r="BE829" s="5"/>
      <c r="BF829" s="5"/>
      <c r="BG829" s="5"/>
      <c r="BH829" s="5"/>
      <c r="BI829" s="5"/>
      <c r="BO829" s="128"/>
      <c r="BP829" s="128"/>
      <c r="BQ829" s="128"/>
      <c r="BR829" s="128"/>
    </row>
    <row r="830" spans="1:70" s="6" customFormat="1" x14ac:dyDescent="0.25">
      <c r="A830" s="1"/>
      <c r="B830" s="2"/>
      <c r="C830" s="4"/>
      <c r="D830" s="3"/>
      <c r="E830" s="3"/>
      <c r="F830" s="3"/>
      <c r="G830" s="3"/>
      <c r="H830" s="3"/>
      <c r="I830" s="3"/>
      <c r="J830" s="3"/>
      <c r="K830" s="3"/>
      <c r="L830" s="5"/>
      <c r="T830" s="2"/>
      <c r="AU830" s="5"/>
      <c r="BD830" s="5"/>
      <c r="BE830" s="5"/>
      <c r="BF830" s="5"/>
      <c r="BG830" s="5"/>
      <c r="BH830" s="5"/>
      <c r="BI830" s="5"/>
      <c r="BO830" s="128"/>
      <c r="BP830" s="128"/>
      <c r="BQ830" s="128"/>
      <c r="BR830" s="128"/>
    </row>
    <row r="831" spans="1:70" s="6" customFormat="1" x14ac:dyDescent="0.25">
      <c r="A831" s="1"/>
      <c r="B831" s="2"/>
      <c r="C831" s="4"/>
      <c r="D831" s="3"/>
      <c r="E831" s="3"/>
      <c r="F831" s="3"/>
      <c r="G831" s="3"/>
      <c r="H831" s="3"/>
      <c r="I831" s="3"/>
      <c r="J831" s="3"/>
      <c r="K831" s="3"/>
      <c r="L831" s="5"/>
      <c r="T831" s="2"/>
      <c r="AU831" s="5"/>
      <c r="BD831" s="5"/>
      <c r="BE831" s="5"/>
      <c r="BF831" s="5"/>
      <c r="BG831" s="5"/>
      <c r="BH831" s="5"/>
      <c r="BI831" s="5"/>
      <c r="BO831" s="128"/>
      <c r="BP831" s="128"/>
      <c r="BQ831" s="128"/>
      <c r="BR831" s="128"/>
    </row>
    <row r="832" spans="1:70" s="6" customFormat="1" x14ac:dyDescent="0.25">
      <c r="A832" s="1"/>
      <c r="B832" s="2"/>
      <c r="C832" s="4"/>
      <c r="D832" s="3"/>
      <c r="E832" s="3"/>
      <c r="F832" s="3"/>
      <c r="G832" s="3"/>
      <c r="H832" s="3"/>
      <c r="I832" s="3"/>
      <c r="J832" s="3"/>
      <c r="K832" s="3"/>
      <c r="L832" s="5"/>
      <c r="T832" s="2"/>
      <c r="AU832" s="5"/>
      <c r="BD832" s="5"/>
      <c r="BE832" s="5"/>
      <c r="BF832" s="5"/>
      <c r="BG832" s="5"/>
      <c r="BH832" s="5"/>
      <c r="BI832" s="5"/>
      <c r="BO832" s="128"/>
      <c r="BP832" s="128"/>
      <c r="BQ832" s="128"/>
      <c r="BR832" s="128"/>
    </row>
    <row r="833" spans="1:70" s="6" customFormat="1" x14ac:dyDescent="0.25">
      <c r="A833" s="1"/>
      <c r="B833" s="2"/>
      <c r="C833" s="4"/>
      <c r="D833" s="3"/>
      <c r="E833" s="3"/>
      <c r="F833" s="3"/>
      <c r="G833" s="3"/>
      <c r="H833" s="3"/>
      <c r="I833" s="3"/>
      <c r="J833" s="3"/>
      <c r="K833" s="3"/>
      <c r="L833" s="5"/>
      <c r="T833" s="2"/>
      <c r="AU833" s="5"/>
      <c r="BD833" s="5"/>
      <c r="BE833" s="5"/>
      <c r="BF833" s="5"/>
      <c r="BG833" s="5"/>
      <c r="BH833" s="5"/>
      <c r="BI833" s="5"/>
      <c r="BO833" s="128"/>
      <c r="BP833" s="128"/>
      <c r="BQ833" s="128"/>
      <c r="BR833" s="128"/>
    </row>
    <row r="834" spans="1:70" s="6" customFormat="1" x14ac:dyDescent="0.25">
      <c r="A834" s="1"/>
      <c r="B834" s="2"/>
      <c r="C834" s="4"/>
      <c r="D834" s="3"/>
      <c r="E834" s="3"/>
      <c r="F834" s="3"/>
      <c r="G834" s="3"/>
      <c r="H834" s="3"/>
      <c r="I834" s="3"/>
      <c r="J834" s="3"/>
      <c r="K834" s="3"/>
      <c r="L834" s="5"/>
      <c r="T834" s="2"/>
      <c r="AU834" s="5"/>
      <c r="BD834" s="5"/>
      <c r="BE834" s="5"/>
      <c r="BF834" s="5"/>
      <c r="BG834" s="5"/>
      <c r="BH834" s="5"/>
      <c r="BI834" s="5"/>
      <c r="BO834" s="128"/>
      <c r="BP834" s="128"/>
      <c r="BQ834" s="128"/>
      <c r="BR834" s="128"/>
    </row>
    <row r="835" spans="1:70" s="6" customFormat="1" x14ac:dyDescent="0.25">
      <c r="A835" s="1"/>
      <c r="B835" s="2"/>
      <c r="C835" s="4"/>
      <c r="D835" s="3"/>
      <c r="E835" s="3"/>
      <c r="F835" s="3"/>
      <c r="G835" s="3"/>
      <c r="H835" s="3"/>
      <c r="I835" s="3"/>
      <c r="J835" s="3"/>
      <c r="K835" s="3"/>
      <c r="L835" s="5"/>
      <c r="T835" s="2"/>
      <c r="AU835" s="5"/>
      <c r="BD835" s="5"/>
      <c r="BE835" s="5"/>
      <c r="BF835" s="5"/>
      <c r="BG835" s="5"/>
      <c r="BH835" s="5"/>
      <c r="BI835" s="5"/>
      <c r="BO835" s="128"/>
      <c r="BP835" s="128"/>
      <c r="BQ835" s="128"/>
      <c r="BR835" s="128"/>
    </row>
    <row r="836" spans="1:70" s="6" customFormat="1" x14ac:dyDescent="0.25">
      <c r="A836" s="1"/>
      <c r="B836" s="2"/>
      <c r="C836" s="4"/>
      <c r="D836" s="3"/>
      <c r="E836" s="3"/>
      <c r="F836" s="3"/>
      <c r="G836" s="3"/>
      <c r="H836" s="3"/>
      <c r="I836" s="3"/>
      <c r="J836" s="3"/>
      <c r="K836" s="3"/>
      <c r="L836" s="5"/>
      <c r="T836" s="2"/>
      <c r="AU836" s="5"/>
      <c r="BD836" s="5"/>
      <c r="BE836" s="5"/>
      <c r="BF836" s="5"/>
      <c r="BG836" s="5"/>
      <c r="BH836" s="5"/>
      <c r="BI836" s="5"/>
      <c r="BO836" s="128"/>
      <c r="BP836" s="128"/>
      <c r="BQ836" s="128"/>
      <c r="BR836" s="128"/>
    </row>
    <row r="837" spans="1:70" s="6" customFormat="1" x14ac:dyDescent="0.25">
      <c r="A837" s="1"/>
      <c r="B837" s="2"/>
      <c r="C837" s="4"/>
      <c r="D837" s="3"/>
      <c r="E837" s="3"/>
      <c r="F837" s="3"/>
      <c r="G837" s="3"/>
      <c r="H837" s="3"/>
      <c r="I837" s="3"/>
      <c r="J837" s="3"/>
      <c r="K837" s="3"/>
      <c r="L837" s="5"/>
      <c r="T837" s="2"/>
      <c r="AU837" s="5"/>
      <c r="BD837" s="5"/>
      <c r="BE837" s="5"/>
      <c r="BF837" s="5"/>
      <c r="BG837" s="5"/>
      <c r="BH837" s="5"/>
      <c r="BI837" s="5"/>
      <c r="BO837" s="128"/>
      <c r="BP837" s="128"/>
      <c r="BQ837" s="128"/>
      <c r="BR837" s="128"/>
    </row>
    <row r="838" spans="1:70" s="6" customFormat="1" x14ac:dyDescent="0.25">
      <c r="A838" s="1"/>
      <c r="B838" s="2"/>
      <c r="C838" s="4"/>
      <c r="D838" s="3"/>
      <c r="E838" s="3"/>
      <c r="F838" s="3"/>
      <c r="G838" s="3"/>
      <c r="H838" s="3"/>
      <c r="I838" s="3"/>
      <c r="J838" s="3"/>
      <c r="K838" s="3"/>
      <c r="L838" s="5"/>
      <c r="T838" s="2"/>
      <c r="AU838" s="5"/>
      <c r="BD838" s="5"/>
      <c r="BE838" s="5"/>
      <c r="BF838" s="5"/>
      <c r="BG838" s="5"/>
      <c r="BH838" s="5"/>
      <c r="BI838" s="5"/>
      <c r="BO838" s="128"/>
      <c r="BP838" s="128"/>
      <c r="BQ838" s="128"/>
      <c r="BR838" s="128"/>
    </row>
    <row r="839" spans="1:70" s="6" customFormat="1" x14ac:dyDescent="0.25">
      <c r="A839" s="1"/>
      <c r="B839" s="2"/>
      <c r="C839" s="4"/>
      <c r="D839" s="3"/>
      <c r="E839" s="3"/>
      <c r="F839" s="3"/>
      <c r="G839" s="3"/>
      <c r="H839" s="3"/>
      <c r="I839" s="3"/>
      <c r="J839" s="3"/>
      <c r="K839" s="3"/>
      <c r="L839" s="5"/>
      <c r="T839" s="2"/>
      <c r="AU839" s="5"/>
      <c r="BD839" s="5"/>
      <c r="BE839" s="5"/>
      <c r="BF839" s="5"/>
      <c r="BG839" s="5"/>
      <c r="BH839" s="5"/>
      <c r="BI839" s="5"/>
      <c r="BO839" s="128"/>
      <c r="BP839" s="128"/>
      <c r="BQ839" s="128"/>
      <c r="BR839" s="128"/>
    </row>
    <row r="840" spans="1:70" s="6" customFormat="1" x14ac:dyDescent="0.25">
      <c r="A840" s="1"/>
      <c r="B840" s="2"/>
      <c r="C840" s="4"/>
      <c r="D840" s="3"/>
      <c r="E840" s="3"/>
      <c r="F840" s="3"/>
      <c r="G840" s="3"/>
      <c r="H840" s="3"/>
      <c r="I840" s="3"/>
      <c r="J840" s="3"/>
      <c r="K840" s="3"/>
      <c r="L840" s="5"/>
      <c r="T840" s="2"/>
      <c r="AU840" s="5"/>
      <c r="BD840" s="5"/>
      <c r="BE840" s="5"/>
      <c r="BF840" s="5"/>
      <c r="BG840" s="5"/>
      <c r="BH840" s="5"/>
      <c r="BI840" s="5"/>
      <c r="BO840" s="128"/>
      <c r="BP840" s="128"/>
      <c r="BQ840" s="128"/>
      <c r="BR840" s="128"/>
    </row>
    <row r="841" spans="1:70" s="6" customFormat="1" x14ac:dyDescent="0.25">
      <c r="A841" s="1"/>
      <c r="B841" s="2"/>
      <c r="C841" s="4"/>
      <c r="D841" s="3"/>
      <c r="E841" s="3"/>
      <c r="F841" s="3"/>
      <c r="G841" s="3"/>
      <c r="H841" s="3"/>
      <c r="I841" s="3"/>
      <c r="J841" s="3"/>
      <c r="K841" s="3"/>
      <c r="L841" s="5"/>
      <c r="T841" s="2"/>
      <c r="AU841" s="5"/>
      <c r="BD841" s="5"/>
      <c r="BE841" s="5"/>
      <c r="BF841" s="5"/>
      <c r="BG841" s="5"/>
      <c r="BH841" s="5"/>
      <c r="BI841" s="5"/>
      <c r="BO841" s="128"/>
      <c r="BP841" s="128"/>
      <c r="BQ841" s="128"/>
      <c r="BR841" s="128"/>
    </row>
    <row r="842" spans="1:70" s="6" customFormat="1" x14ac:dyDescent="0.25">
      <c r="A842" s="1"/>
      <c r="B842" s="2"/>
      <c r="C842" s="4"/>
      <c r="D842" s="3"/>
      <c r="E842" s="3"/>
      <c r="F842" s="3"/>
      <c r="G842" s="3"/>
      <c r="H842" s="3"/>
      <c r="I842" s="3"/>
      <c r="J842" s="3"/>
      <c r="K842" s="3"/>
      <c r="L842" s="5"/>
      <c r="T842" s="2"/>
      <c r="AU842" s="5"/>
      <c r="BD842" s="5"/>
      <c r="BE842" s="5"/>
      <c r="BF842" s="5"/>
      <c r="BG842" s="5"/>
      <c r="BH842" s="5"/>
      <c r="BI842" s="5"/>
      <c r="BO842" s="128"/>
      <c r="BP842" s="128"/>
      <c r="BQ842" s="128"/>
      <c r="BR842" s="128"/>
    </row>
    <row r="843" spans="1:70" s="6" customFormat="1" x14ac:dyDescent="0.25">
      <c r="A843" s="1"/>
      <c r="B843" s="2"/>
      <c r="C843" s="4"/>
      <c r="D843" s="3"/>
      <c r="E843" s="3"/>
      <c r="F843" s="3"/>
      <c r="G843" s="3"/>
      <c r="H843" s="3"/>
      <c r="I843" s="3"/>
      <c r="J843" s="3"/>
      <c r="K843" s="3"/>
      <c r="L843" s="5"/>
      <c r="T843" s="2"/>
      <c r="AU843" s="5"/>
      <c r="BD843" s="5"/>
      <c r="BE843" s="5"/>
      <c r="BF843" s="5"/>
      <c r="BG843" s="5"/>
      <c r="BH843" s="5"/>
      <c r="BI843" s="5"/>
      <c r="BO843" s="128"/>
      <c r="BP843" s="128"/>
      <c r="BQ843" s="128"/>
      <c r="BR843" s="128"/>
    </row>
    <row r="844" spans="1:70" s="6" customFormat="1" x14ac:dyDescent="0.25">
      <c r="A844" s="1"/>
      <c r="B844" s="2"/>
      <c r="C844" s="4"/>
      <c r="D844" s="3"/>
      <c r="E844" s="3"/>
      <c r="F844" s="3"/>
      <c r="G844" s="3"/>
      <c r="H844" s="3"/>
      <c r="I844" s="3"/>
      <c r="J844" s="3"/>
      <c r="K844" s="3"/>
      <c r="L844" s="5"/>
      <c r="T844" s="2"/>
      <c r="AU844" s="5"/>
      <c r="BD844" s="5"/>
      <c r="BE844" s="5"/>
      <c r="BF844" s="5"/>
      <c r="BG844" s="5"/>
      <c r="BH844" s="5"/>
      <c r="BI844" s="5"/>
      <c r="BO844" s="128"/>
      <c r="BP844" s="128"/>
      <c r="BQ844" s="128"/>
      <c r="BR844" s="128"/>
    </row>
    <row r="845" spans="1:70" s="6" customFormat="1" x14ac:dyDescent="0.25">
      <c r="A845" s="1"/>
      <c r="B845" s="2"/>
      <c r="C845" s="4"/>
      <c r="D845" s="3"/>
      <c r="E845" s="3"/>
      <c r="F845" s="3"/>
      <c r="G845" s="3"/>
      <c r="H845" s="3"/>
      <c r="I845" s="3"/>
      <c r="J845" s="3"/>
      <c r="K845" s="3"/>
      <c r="L845" s="5"/>
      <c r="T845" s="2"/>
      <c r="AU845" s="5"/>
      <c r="BD845" s="5"/>
      <c r="BE845" s="5"/>
      <c r="BF845" s="5"/>
      <c r="BG845" s="5"/>
      <c r="BH845" s="5"/>
      <c r="BI845" s="5"/>
      <c r="BO845" s="128"/>
      <c r="BP845" s="128"/>
      <c r="BQ845" s="128"/>
      <c r="BR845" s="128"/>
    </row>
    <row r="846" spans="1:70" s="6" customFormat="1" x14ac:dyDescent="0.25">
      <c r="A846" s="1"/>
      <c r="B846" s="2"/>
      <c r="C846" s="4"/>
      <c r="D846" s="3"/>
      <c r="E846" s="3"/>
      <c r="F846" s="3"/>
      <c r="G846" s="3"/>
      <c r="H846" s="3"/>
      <c r="I846" s="3"/>
      <c r="J846" s="3"/>
      <c r="K846" s="3"/>
      <c r="L846" s="5"/>
      <c r="T846" s="2"/>
      <c r="AU846" s="5"/>
      <c r="BD846" s="5"/>
      <c r="BE846" s="5"/>
      <c r="BF846" s="5"/>
      <c r="BG846" s="5"/>
      <c r="BH846" s="5"/>
      <c r="BI846" s="5"/>
      <c r="BO846" s="128"/>
      <c r="BP846" s="128"/>
      <c r="BQ846" s="128"/>
      <c r="BR846" s="128"/>
    </row>
    <row r="847" spans="1:70" s="6" customFormat="1" x14ac:dyDescent="0.25">
      <c r="A847" s="1"/>
      <c r="B847" s="2"/>
      <c r="C847" s="4"/>
      <c r="D847" s="3"/>
      <c r="E847" s="3"/>
      <c r="F847" s="3"/>
      <c r="G847" s="3"/>
      <c r="H847" s="3"/>
      <c r="I847" s="3"/>
      <c r="J847" s="3"/>
      <c r="K847" s="3"/>
      <c r="L847" s="5"/>
      <c r="T847" s="2"/>
      <c r="AU847" s="5"/>
      <c r="BD847" s="5"/>
      <c r="BE847" s="5"/>
      <c r="BF847" s="5"/>
      <c r="BG847" s="5"/>
      <c r="BH847" s="5"/>
      <c r="BI847" s="5"/>
      <c r="BO847" s="128"/>
      <c r="BP847" s="128"/>
      <c r="BQ847" s="128"/>
      <c r="BR847" s="128"/>
    </row>
    <row r="848" spans="1:70" s="6" customFormat="1" x14ac:dyDescent="0.25">
      <c r="A848" s="1"/>
      <c r="B848" s="2"/>
      <c r="C848" s="4"/>
      <c r="D848" s="3"/>
      <c r="E848" s="3"/>
      <c r="F848" s="3"/>
      <c r="G848" s="3"/>
      <c r="H848" s="3"/>
      <c r="I848" s="3"/>
      <c r="J848" s="3"/>
      <c r="K848" s="3"/>
      <c r="L848" s="5"/>
      <c r="T848" s="2"/>
      <c r="AU848" s="5"/>
      <c r="BD848" s="5"/>
      <c r="BE848" s="5"/>
      <c r="BF848" s="5"/>
      <c r="BG848" s="5"/>
      <c r="BH848" s="5"/>
      <c r="BI848" s="5"/>
      <c r="BO848" s="128"/>
      <c r="BP848" s="128"/>
      <c r="BQ848" s="128"/>
      <c r="BR848" s="128"/>
    </row>
    <row r="849" spans="1:70" s="6" customFormat="1" x14ac:dyDescent="0.25">
      <c r="A849" s="1"/>
      <c r="B849" s="2"/>
      <c r="C849" s="4"/>
      <c r="D849" s="3"/>
      <c r="E849" s="3"/>
      <c r="F849" s="3"/>
      <c r="G849" s="3"/>
      <c r="H849" s="3"/>
      <c r="I849" s="3"/>
      <c r="J849" s="3"/>
      <c r="K849" s="3"/>
      <c r="L849" s="5"/>
      <c r="T849" s="2"/>
      <c r="AU849" s="5"/>
      <c r="BD849" s="5"/>
      <c r="BE849" s="5"/>
      <c r="BF849" s="5"/>
      <c r="BG849" s="5"/>
      <c r="BH849" s="5"/>
      <c r="BI849" s="5"/>
      <c r="BO849" s="128"/>
      <c r="BP849" s="128"/>
      <c r="BQ849" s="128"/>
      <c r="BR849" s="128"/>
    </row>
    <row r="850" spans="1:70" s="6" customFormat="1" x14ac:dyDescent="0.25">
      <c r="A850" s="1"/>
      <c r="B850" s="2"/>
      <c r="C850" s="4"/>
      <c r="D850" s="3"/>
      <c r="E850" s="3"/>
      <c r="F850" s="3"/>
      <c r="G850" s="3"/>
      <c r="H850" s="3"/>
      <c r="I850" s="3"/>
      <c r="J850" s="3"/>
      <c r="K850" s="3"/>
      <c r="L850" s="5"/>
      <c r="T850" s="2"/>
      <c r="AU850" s="5"/>
      <c r="BD850" s="5"/>
      <c r="BE850" s="5"/>
      <c r="BF850" s="5"/>
      <c r="BG850" s="5"/>
      <c r="BH850" s="5"/>
      <c r="BI850" s="5"/>
      <c r="BO850" s="128"/>
      <c r="BP850" s="128"/>
      <c r="BQ850" s="128"/>
      <c r="BR850" s="128"/>
    </row>
    <row r="851" spans="1:70" s="6" customFormat="1" x14ac:dyDescent="0.25">
      <c r="A851" s="1"/>
      <c r="B851" s="2"/>
      <c r="C851" s="4"/>
      <c r="D851" s="3"/>
      <c r="E851" s="3"/>
      <c r="F851" s="3"/>
      <c r="G851" s="3"/>
      <c r="H851" s="3"/>
      <c r="I851" s="3"/>
      <c r="J851" s="3"/>
      <c r="K851" s="3"/>
      <c r="L851" s="5"/>
      <c r="T851" s="2"/>
      <c r="AU851" s="5"/>
      <c r="BD851" s="5"/>
      <c r="BE851" s="5"/>
      <c r="BF851" s="5"/>
      <c r="BG851" s="5"/>
      <c r="BH851" s="5"/>
      <c r="BI851" s="5"/>
      <c r="BO851" s="128"/>
      <c r="BP851" s="128"/>
      <c r="BQ851" s="128"/>
      <c r="BR851" s="128"/>
    </row>
    <row r="852" spans="1:70" s="6" customFormat="1" x14ac:dyDescent="0.25">
      <c r="A852" s="1"/>
      <c r="B852" s="2"/>
      <c r="C852" s="4"/>
      <c r="D852" s="3"/>
      <c r="E852" s="3"/>
      <c r="F852" s="3"/>
      <c r="G852" s="3"/>
      <c r="H852" s="3"/>
      <c r="I852" s="3"/>
      <c r="J852" s="3"/>
      <c r="K852" s="3"/>
      <c r="L852" s="5"/>
      <c r="T852" s="2"/>
      <c r="AU852" s="5"/>
      <c r="BD852" s="5"/>
      <c r="BE852" s="5"/>
      <c r="BF852" s="5"/>
      <c r="BG852" s="5"/>
      <c r="BH852" s="5"/>
      <c r="BI852" s="5"/>
      <c r="BO852" s="128"/>
      <c r="BP852" s="128"/>
      <c r="BQ852" s="128"/>
      <c r="BR852" s="128"/>
    </row>
    <row r="853" spans="1:70" s="6" customFormat="1" x14ac:dyDescent="0.25">
      <c r="A853" s="1"/>
      <c r="B853" s="2"/>
      <c r="C853" s="4"/>
      <c r="D853" s="3"/>
      <c r="E853" s="3"/>
      <c r="F853" s="3"/>
      <c r="G853" s="3"/>
      <c r="H853" s="3"/>
      <c r="I853" s="3"/>
      <c r="J853" s="3"/>
      <c r="K853" s="3"/>
      <c r="L853" s="5"/>
      <c r="T853" s="2"/>
      <c r="AU853" s="5"/>
      <c r="BD853" s="5"/>
      <c r="BE853" s="5"/>
      <c r="BF853" s="5"/>
      <c r="BG853" s="5"/>
      <c r="BH853" s="5"/>
      <c r="BI853" s="5"/>
      <c r="BO853" s="128"/>
      <c r="BP853" s="128"/>
      <c r="BQ853" s="128"/>
      <c r="BR853" s="128"/>
    </row>
    <row r="854" spans="1:70" s="6" customFormat="1" x14ac:dyDescent="0.25">
      <c r="A854" s="1"/>
      <c r="B854" s="2"/>
      <c r="C854" s="4"/>
      <c r="D854" s="3"/>
      <c r="E854" s="3"/>
      <c r="F854" s="3"/>
      <c r="G854" s="3"/>
      <c r="H854" s="3"/>
      <c r="I854" s="3"/>
      <c r="J854" s="3"/>
      <c r="K854" s="3"/>
      <c r="L854" s="5"/>
      <c r="T854" s="2"/>
      <c r="AU854" s="5"/>
      <c r="BD854" s="5"/>
      <c r="BE854" s="5"/>
      <c r="BF854" s="5"/>
      <c r="BG854" s="5"/>
      <c r="BH854" s="5"/>
      <c r="BI854" s="5"/>
      <c r="BO854" s="128"/>
      <c r="BP854" s="128"/>
      <c r="BQ854" s="128"/>
      <c r="BR854" s="128"/>
    </row>
    <row r="855" spans="1:70" s="6" customFormat="1" x14ac:dyDescent="0.25">
      <c r="A855" s="1"/>
      <c r="B855" s="2"/>
      <c r="C855" s="4"/>
      <c r="D855" s="3"/>
      <c r="E855" s="3"/>
      <c r="F855" s="3"/>
      <c r="G855" s="3"/>
      <c r="H855" s="3"/>
      <c r="I855" s="3"/>
      <c r="J855" s="3"/>
      <c r="K855" s="3"/>
      <c r="L855" s="5"/>
      <c r="T855" s="2"/>
      <c r="AU855" s="5"/>
      <c r="BD855" s="5"/>
      <c r="BE855" s="5"/>
      <c r="BF855" s="5"/>
      <c r="BG855" s="5"/>
      <c r="BH855" s="5"/>
      <c r="BI855" s="5"/>
      <c r="BO855" s="128"/>
      <c r="BP855" s="128"/>
      <c r="BQ855" s="128"/>
      <c r="BR855" s="128"/>
    </row>
    <row r="856" spans="1:70" s="6" customFormat="1" x14ac:dyDescent="0.25">
      <c r="A856" s="1"/>
      <c r="B856" s="2"/>
      <c r="C856" s="4"/>
      <c r="D856" s="3"/>
      <c r="E856" s="3"/>
      <c r="F856" s="3"/>
      <c r="G856" s="3"/>
      <c r="H856" s="3"/>
      <c r="I856" s="3"/>
      <c r="J856" s="3"/>
      <c r="K856" s="3"/>
      <c r="L856" s="5"/>
      <c r="T856" s="2"/>
      <c r="AU856" s="5"/>
      <c r="BD856" s="5"/>
      <c r="BE856" s="5"/>
      <c r="BF856" s="5"/>
      <c r="BG856" s="5"/>
      <c r="BH856" s="5"/>
      <c r="BI856" s="5"/>
      <c r="BO856" s="128"/>
      <c r="BP856" s="128"/>
      <c r="BQ856" s="128"/>
      <c r="BR856" s="128"/>
    </row>
    <row r="857" spans="1:70" s="6" customFormat="1" x14ac:dyDescent="0.25">
      <c r="A857" s="1"/>
      <c r="B857" s="2"/>
      <c r="C857" s="4"/>
      <c r="D857" s="3"/>
      <c r="E857" s="3"/>
      <c r="F857" s="3"/>
      <c r="G857" s="3"/>
      <c r="H857" s="3"/>
      <c r="I857" s="3"/>
      <c r="J857" s="3"/>
      <c r="K857" s="3"/>
      <c r="L857" s="5"/>
      <c r="T857" s="2"/>
      <c r="AU857" s="5"/>
      <c r="BD857" s="5"/>
      <c r="BE857" s="5"/>
      <c r="BF857" s="5"/>
      <c r="BG857" s="5"/>
      <c r="BH857" s="5"/>
      <c r="BI857" s="5"/>
      <c r="BO857" s="128"/>
      <c r="BP857" s="128"/>
      <c r="BQ857" s="128"/>
      <c r="BR857" s="128"/>
    </row>
    <row r="858" spans="1:70" s="6" customFormat="1" x14ac:dyDescent="0.25">
      <c r="A858" s="1"/>
      <c r="B858" s="2"/>
      <c r="C858" s="4"/>
      <c r="D858" s="3"/>
      <c r="E858" s="3"/>
      <c r="F858" s="3"/>
      <c r="G858" s="3"/>
      <c r="H858" s="3"/>
      <c r="I858" s="3"/>
      <c r="J858" s="3"/>
      <c r="K858" s="3"/>
      <c r="L858" s="5"/>
      <c r="T858" s="2"/>
      <c r="AU858" s="5"/>
      <c r="BD858" s="5"/>
      <c r="BE858" s="5"/>
      <c r="BF858" s="5"/>
      <c r="BG858" s="5"/>
      <c r="BH858" s="5"/>
      <c r="BI858" s="5"/>
      <c r="BO858" s="128"/>
      <c r="BP858" s="128"/>
      <c r="BQ858" s="128"/>
      <c r="BR858" s="128"/>
    </row>
    <row r="859" spans="1:70" s="6" customFormat="1" x14ac:dyDescent="0.25">
      <c r="A859" s="1"/>
      <c r="B859" s="2"/>
      <c r="C859" s="4"/>
      <c r="D859" s="3"/>
      <c r="E859" s="3"/>
      <c r="F859" s="3"/>
      <c r="G859" s="3"/>
      <c r="H859" s="3"/>
      <c r="I859" s="3"/>
      <c r="J859" s="3"/>
      <c r="K859" s="3"/>
      <c r="L859" s="5"/>
      <c r="T859" s="2"/>
      <c r="AU859" s="5"/>
      <c r="BD859" s="5"/>
      <c r="BE859" s="5"/>
      <c r="BF859" s="5"/>
      <c r="BG859" s="5"/>
      <c r="BH859" s="5"/>
      <c r="BI859" s="5"/>
      <c r="BO859" s="128"/>
      <c r="BP859" s="128"/>
      <c r="BQ859" s="128"/>
      <c r="BR859" s="128"/>
    </row>
    <row r="860" spans="1:70" s="6" customFormat="1" x14ac:dyDescent="0.25">
      <c r="A860" s="1"/>
      <c r="B860" s="2"/>
      <c r="C860" s="4"/>
      <c r="D860" s="3"/>
      <c r="E860" s="3"/>
      <c r="F860" s="3"/>
      <c r="G860" s="3"/>
      <c r="H860" s="3"/>
      <c r="I860" s="3"/>
      <c r="J860" s="3"/>
      <c r="K860" s="3"/>
      <c r="L860" s="5"/>
      <c r="T860" s="2"/>
      <c r="AU860" s="5"/>
      <c r="BD860" s="5"/>
      <c r="BE860" s="5"/>
      <c r="BF860" s="5"/>
      <c r="BG860" s="5"/>
      <c r="BH860" s="5"/>
      <c r="BI860" s="5"/>
      <c r="BO860" s="128"/>
      <c r="BP860" s="128"/>
      <c r="BQ860" s="128"/>
      <c r="BR860" s="128"/>
    </row>
    <row r="861" spans="1:70" s="6" customFormat="1" x14ac:dyDescent="0.25">
      <c r="A861" s="1"/>
      <c r="B861" s="2"/>
      <c r="C861" s="4"/>
      <c r="D861" s="3"/>
      <c r="E861" s="3"/>
      <c r="F861" s="3"/>
      <c r="G861" s="3"/>
      <c r="H861" s="3"/>
      <c r="I861" s="3"/>
      <c r="J861" s="3"/>
      <c r="K861" s="3"/>
      <c r="L861" s="5"/>
      <c r="T861" s="2"/>
      <c r="AU861" s="5"/>
      <c r="BD861" s="5"/>
      <c r="BE861" s="5"/>
      <c r="BF861" s="5"/>
      <c r="BG861" s="5"/>
      <c r="BH861" s="5"/>
      <c r="BI861" s="5"/>
      <c r="BO861" s="128"/>
      <c r="BP861" s="128"/>
      <c r="BQ861" s="128"/>
      <c r="BR861" s="128"/>
    </row>
    <row r="862" spans="1:70" s="6" customFormat="1" x14ac:dyDescent="0.25">
      <c r="A862" s="1"/>
      <c r="B862" s="2"/>
      <c r="C862" s="4"/>
      <c r="D862" s="3"/>
      <c r="E862" s="3"/>
      <c r="F862" s="3"/>
      <c r="G862" s="3"/>
      <c r="H862" s="3"/>
      <c r="I862" s="3"/>
      <c r="J862" s="3"/>
      <c r="K862" s="3"/>
      <c r="L862" s="5"/>
      <c r="T862" s="2"/>
      <c r="AU862" s="5"/>
      <c r="BD862" s="5"/>
      <c r="BE862" s="5"/>
      <c r="BF862" s="5"/>
      <c r="BG862" s="5"/>
      <c r="BH862" s="5"/>
      <c r="BI862" s="5"/>
      <c r="BO862" s="128"/>
      <c r="BP862" s="128"/>
      <c r="BQ862" s="128"/>
      <c r="BR862" s="128"/>
    </row>
    <row r="863" spans="1:70" s="6" customFormat="1" x14ac:dyDescent="0.25">
      <c r="A863" s="1"/>
      <c r="B863" s="2"/>
      <c r="C863" s="4"/>
      <c r="D863" s="3"/>
      <c r="E863" s="3"/>
      <c r="F863" s="3"/>
      <c r="G863" s="3"/>
      <c r="H863" s="3"/>
      <c r="I863" s="3"/>
      <c r="J863" s="3"/>
      <c r="K863" s="3"/>
      <c r="L863" s="5"/>
      <c r="T863" s="2"/>
      <c r="AU863" s="5"/>
      <c r="BD863" s="5"/>
      <c r="BE863" s="5"/>
      <c r="BF863" s="5"/>
      <c r="BG863" s="5"/>
      <c r="BH863" s="5"/>
      <c r="BI863" s="5"/>
      <c r="BO863" s="128"/>
      <c r="BP863" s="128"/>
      <c r="BQ863" s="128"/>
      <c r="BR863" s="128"/>
    </row>
    <row r="864" spans="1:70" s="6" customFormat="1" x14ac:dyDescent="0.25">
      <c r="A864" s="1"/>
      <c r="B864" s="2"/>
      <c r="C864" s="4"/>
      <c r="D864" s="3"/>
      <c r="E864" s="3"/>
      <c r="F864" s="3"/>
      <c r="G864" s="3"/>
      <c r="H864" s="3"/>
      <c r="I864" s="3"/>
      <c r="J864" s="3"/>
      <c r="K864" s="3"/>
      <c r="L864" s="5"/>
      <c r="T864" s="2"/>
      <c r="AU864" s="5"/>
      <c r="BD864" s="5"/>
      <c r="BE864" s="5"/>
      <c r="BF864" s="5"/>
      <c r="BG864" s="5"/>
      <c r="BH864" s="5"/>
      <c r="BI864" s="5"/>
      <c r="BO864" s="128"/>
      <c r="BP864" s="128"/>
      <c r="BQ864" s="128"/>
      <c r="BR864" s="128"/>
    </row>
    <row r="865" spans="1:70" s="6" customFormat="1" x14ac:dyDescent="0.25">
      <c r="A865" s="1"/>
      <c r="B865" s="2"/>
      <c r="C865" s="4"/>
      <c r="D865" s="3"/>
      <c r="E865" s="3"/>
      <c r="F865" s="3"/>
      <c r="G865" s="3"/>
      <c r="H865" s="3"/>
      <c r="I865" s="3"/>
      <c r="J865" s="3"/>
      <c r="K865" s="3"/>
      <c r="L865" s="5"/>
      <c r="T865" s="2"/>
      <c r="AU865" s="5"/>
      <c r="BD865" s="5"/>
      <c r="BE865" s="5"/>
      <c r="BF865" s="5"/>
      <c r="BG865" s="5"/>
      <c r="BH865" s="5"/>
      <c r="BI865" s="5"/>
      <c r="BO865" s="128"/>
      <c r="BP865" s="128"/>
      <c r="BQ865" s="128"/>
      <c r="BR865" s="128"/>
    </row>
    <row r="866" spans="1:70" s="6" customFormat="1" x14ac:dyDescent="0.25">
      <c r="A866" s="1"/>
      <c r="B866" s="2"/>
      <c r="C866" s="4"/>
      <c r="D866" s="3"/>
      <c r="E866" s="3"/>
      <c r="F866" s="3"/>
      <c r="G866" s="3"/>
      <c r="H866" s="3"/>
      <c r="I866" s="3"/>
      <c r="J866" s="3"/>
      <c r="K866" s="3"/>
      <c r="L866" s="5"/>
      <c r="T866" s="2"/>
      <c r="AU866" s="5"/>
      <c r="BD866" s="5"/>
      <c r="BE866" s="5"/>
      <c r="BF866" s="5"/>
      <c r="BG866" s="5"/>
      <c r="BH866" s="5"/>
      <c r="BI866" s="5"/>
      <c r="BO866" s="128"/>
      <c r="BP866" s="128"/>
      <c r="BQ866" s="128"/>
      <c r="BR866" s="128"/>
    </row>
    <row r="867" spans="1:70" s="6" customFormat="1" x14ac:dyDescent="0.25">
      <c r="A867" s="1"/>
      <c r="B867" s="2"/>
      <c r="C867" s="4"/>
      <c r="D867" s="3"/>
      <c r="E867" s="3"/>
      <c r="F867" s="3"/>
      <c r="G867" s="3"/>
      <c r="H867" s="3"/>
      <c r="I867" s="3"/>
      <c r="J867" s="3"/>
      <c r="K867" s="3"/>
      <c r="L867" s="5"/>
      <c r="T867" s="2"/>
      <c r="AU867" s="5"/>
      <c r="BD867" s="5"/>
      <c r="BE867" s="5"/>
      <c r="BF867" s="5"/>
      <c r="BG867" s="5"/>
      <c r="BH867" s="5"/>
      <c r="BI867" s="5"/>
      <c r="BO867" s="128"/>
      <c r="BP867" s="128"/>
      <c r="BQ867" s="128"/>
      <c r="BR867" s="128"/>
    </row>
    <row r="868" spans="1:70" s="6" customFormat="1" x14ac:dyDescent="0.25">
      <c r="A868" s="1"/>
      <c r="B868" s="2"/>
      <c r="C868" s="4"/>
      <c r="D868" s="3"/>
      <c r="E868" s="3"/>
      <c r="F868" s="3"/>
      <c r="G868" s="3"/>
      <c r="H868" s="3"/>
      <c r="I868" s="3"/>
      <c r="J868" s="3"/>
      <c r="K868" s="3"/>
      <c r="L868" s="5"/>
      <c r="T868" s="2"/>
      <c r="AU868" s="5"/>
      <c r="BD868" s="5"/>
      <c r="BE868" s="5"/>
      <c r="BF868" s="5"/>
      <c r="BG868" s="5"/>
      <c r="BH868" s="5"/>
      <c r="BI868" s="5"/>
      <c r="BO868" s="128"/>
      <c r="BP868" s="128"/>
      <c r="BQ868" s="128"/>
      <c r="BR868" s="128"/>
    </row>
    <row r="869" spans="1:70" s="6" customFormat="1" x14ac:dyDescent="0.25">
      <c r="A869" s="1"/>
      <c r="B869" s="2"/>
      <c r="C869" s="4"/>
      <c r="D869" s="3"/>
      <c r="E869" s="3"/>
      <c r="F869" s="3"/>
      <c r="G869" s="3"/>
      <c r="H869" s="3"/>
      <c r="I869" s="3"/>
      <c r="J869" s="3"/>
      <c r="K869" s="3"/>
      <c r="L869" s="5"/>
      <c r="T869" s="2"/>
      <c r="AU869" s="5"/>
      <c r="BD869" s="5"/>
      <c r="BE869" s="5"/>
      <c r="BF869" s="5"/>
      <c r="BG869" s="5"/>
      <c r="BH869" s="5"/>
      <c r="BI869" s="5"/>
      <c r="BO869" s="128"/>
      <c r="BP869" s="128"/>
      <c r="BQ869" s="128"/>
      <c r="BR869" s="128"/>
    </row>
    <row r="870" spans="1:70" s="6" customFormat="1" x14ac:dyDescent="0.25">
      <c r="A870" s="1"/>
      <c r="B870" s="2"/>
      <c r="C870" s="4"/>
      <c r="D870" s="3"/>
      <c r="E870" s="3"/>
      <c r="F870" s="3"/>
      <c r="G870" s="3"/>
      <c r="H870" s="3"/>
      <c r="I870" s="3"/>
      <c r="J870" s="3"/>
      <c r="K870" s="3"/>
      <c r="L870" s="5"/>
      <c r="T870" s="2"/>
      <c r="AU870" s="5"/>
      <c r="BD870" s="5"/>
      <c r="BE870" s="5"/>
      <c r="BF870" s="5"/>
      <c r="BG870" s="5"/>
      <c r="BH870" s="5"/>
      <c r="BI870" s="5"/>
      <c r="BO870" s="128"/>
      <c r="BP870" s="128"/>
      <c r="BQ870" s="128"/>
      <c r="BR870" s="128"/>
    </row>
    <row r="871" spans="1:70" s="6" customFormat="1" x14ac:dyDescent="0.25">
      <c r="A871" s="1"/>
      <c r="B871" s="2"/>
      <c r="C871" s="4"/>
      <c r="D871" s="3"/>
      <c r="E871" s="3"/>
      <c r="F871" s="3"/>
      <c r="G871" s="3"/>
      <c r="H871" s="3"/>
      <c r="I871" s="3"/>
      <c r="J871" s="3"/>
      <c r="K871" s="3"/>
      <c r="L871" s="5"/>
      <c r="T871" s="2"/>
      <c r="AU871" s="5"/>
      <c r="BD871" s="5"/>
      <c r="BE871" s="5"/>
      <c r="BF871" s="5"/>
      <c r="BG871" s="5"/>
      <c r="BH871" s="5"/>
      <c r="BI871" s="5"/>
      <c r="BO871" s="128"/>
      <c r="BP871" s="128"/>
      <c r="BQ871" s="128"/>
      <c r="BR871" s="128"/>
    </row>
    <row r="872" spans="1:70" s="6" customFormat="1" x14ac:dyDescent="0.25">
      <c r="A872" s="1"/>
      <c r="B872" s="2"/>
      <c r="C872" s="4"/>
      <c r="D872" s="3"/>
      <c r="E872" s="3"/>
      <c r="F872" s="3"/>
      <c r="G872" s="3"/>
      <c r="H872" s="3"/>
      <c r="I872" s="3"/>
      <c r="J872" s="3"/>
      <c r="K872" s="3"/>
      <c r="L872" s="5"/>
      <c r="T872" s="2"/>
      <c r="AU872" s="5"/>
      <c r="BD872" s="5"/>
      <c r="BE872" s="5"/>
      <c r="BF872" s="5"/>
      <c r="BG872" s="5"/>
      <c r="BH872" s="5"/>
      <c r="BI872" s="5"/>
      <c r="BO872" s="128"/>
      <c r="BP872" s="128"/>
      <c r="BQ872" s="128"/>
      <c r="BR872" s="128"/>
    </row>
    <row r="873" spans="1:70" s="6" customFormat="1" x14ac:dyDescent="0.25">
      <c r="A873" s="1"/>
      <c r="B873" s="2"/>
      <c r="C873" s="4"/>
      <c r="D873" s="3"/>
      <c r="E873" s="3"/>
      <c r="F873" s="3"/>
      <c r="G873" s="3"/>
      <c r="H873" s="3"/>
      <c r="I873" s="3"/>
      <c r="J873" s="3"/>
      <c r="K873" s="3"/>
      <c r="L873" s="5"/>
      <c r="T873" s="2"/>
      <c r="AU873" s="5"/>
      <c r="BD873" s="5"/>
      <c r="BE873" s="5"/>
      <c r="BF873" s="5"/>
      <c r="BG873" s="5"/>
      <c r="BH873" s="5"/>
      <c r="BI873" s="5"/>
      <c r="BO873" s="128"/>
      <c r="BP873" s="128"/>
      <c r="BQ873" s="128"/>
      <c r="BR873" s="128"/>
    </row>
    <row r="874" spans="1:70" s="6" customFormat="1" x14ac:dyDescent="0.25">
      <c r="A874" s="1"/>
      <c r="B874" s="2"/>
      <c r="C874" s="4"/>
      <c r="D874" s="3"/>
      <c r="E874" s="3"/>
      <c r="F874" s="3"/>
      <c r="G874" s="3"/>
      <c r="H874" s="3"/>
      <c r="I874" s="3"/>
      <c r="J874" s="3"/>
      <c r="K874" s="3"/>
      <c r="L874" s="5"/>
      <c r="T874" s="2"/>
      <c r="AU874" s="5"/>
      <c r="BD874" s="5"/>
      <c r="BE874" s="5"/>
      <c r="BF874" s="5"/>
      <c r="BG874" s="5"/>
      <c r="BH874" s="5"/>
      <c r="BI874" s="5"/>
      <c r="BO874" s="128"/>
      <c r="BP874" s="128"/>
      <c r="BQ874" s="128"/>
      <c r="BR874" s="128"/>
    </row>
    <row r="875" spans="1:70" s="6" customFormat="1" x14ac:dyDescent="0.25">
      <c r="A875" s="1"/>
      <c r="B875" s="2"/>
      <c r="C875" s="4"/>
      <c r="D875" s="3"/>
      <c r="E875" s="3"/>
      <c r="F875" s="3"/>
      <c r="G875" s="3"/>
      <c r="H875" s="3"/>
      <c r="I875" s="3"/>
      <c r="J875" s="3"/>
      <c r="K875" s="3"/>
      <c r="L875" s="5"/>
      <c r="T875" s="2"/>
      <c r="AU875" s="5"/>
      <c r="BD875" s="5"/>
      <c r="BE875" s="5"/>
      <c r="BF875" s="5"/>
      <c r="BG875" s="5"/>
      <c r="BH875" s="5"/>
      <c r="BI875" s="5"/>
      <c r="BO875" s="128"/>
      <c r="BP875" s="128"/>
      <c r="BQ875" s="128"/>
      <c r="BR875" s="128"/>
    </row>
    <row r="876" spans="1:70" s="6" customFormat="1" x14ac:dyDescent="0.25">
      <c r="A876" s="1"/>
      <c r="B876" s="2"/>
      <c r="C876" s="4"/>
      <c r="D876" s="3"/>
      <c r="E876" s="3"/>
      <c r="F876" s="3"/>
      <c r="G876" s="3"/>
      <c r="H876" s="3"/>
      <c r="I876" s="3"/>
      <c r="J876" s="3"/>
      <c r="K876" s="3"/>
      <c r="L876" s="5"/>
      <c r="T876" s="2"/>
      <c r="AU876" s="5"/>
      <c r="BD876" s="5"/>
      <c r="BE876" s="5"/>
      <c r="BF876" s="5"/>
      <c r="BG876" s="5"/>
      <c r="BH876" s="5"/>
      <c r="BI876" s="5"/>
      <c r="BO876" s="128"/>
      <c r="BP876" s="128"/>
      <c r="BQ876" s="128"/>
      <c r="BR876" s="128"/>
    </row>
    <row r="877" spans="1:70" s="6" customFormat="1" x14ac:dyDescent="0.25">
      <c r="A877" s="1"/>
      <c r="B877" s="2"/>
      <c r="C877" s="4"/>
      <c r="D877" s="3"/>
      <c r="E877" s="3"/>
      <c r="F877" s="3"/>
      <c r="G877" s="3"/>
      <c r="H877" s="3"/>
      <c r="I877" s="3"/>
      <c r="J877" s="3"/>
      <c r="K877" s="3"/>
      <c r="L877" s="5"/>
      <c r="T877" s="2"/>
      <c r="AU877" s="5"/>
      <c r="BD877" s="5"/>
      <c r="BE877" s="5"/>
      <c r="BF877" s="5"/>
      <c r="BG877" s="5"/>
      <c r="BH877" s="5"/>
      <c r="BI877" s="5"/>
      <c r="BO877" s="128"/>
      <c r="BP877" s="128"/>
      <c r="BQ877" s="128"/>
      <c r="BR877" s="128"/>
    </row>
    <row r="878" spans="1:70" s="6" customFormat="1" x14ac:dyDescent="0.25">
      <c r="A878" s="1"/>
      <c r="B878" s="2"/>
      <c r="C878" s="4"/>
      <c r="D878" s="3"/>
      <c r="E878" s="3"/>
      <c r="F878" s="3"/>
      <c r="G878" s="3"/>
      <c r="H878" s="3"/>
      <c r="I878" s="3"/>
      <c r="J878" s="3"/>
      <c r="K878" s="3"/>
      <c r="L878" s="5"/>
      <c r="T878" s="2"/>
      <c r="AU878" s="5"/>
      <c r="BD878" s="5"/>
      <c r="BE878" s="5"/>
      <c r="BF878" s="5"/>
      <c r="BG878" s="5"/>
      <c r="BH878" s="5"/>
      <c r="BI878" s="5"/>
      <c r="BO878" s="128"/>
      <c r="BP878" s="128"/>
      <c r="BQ878" s="128"/>
      <c r="BR878" s="128"/>
    </row>
    <row r="879" spans="1:70" s="6" customFormat="1" x14ac:dyDescent="0.25">
      <c r="A879" s="1"/>
      <c r="B879" s="2"/>
      <c r="C879" s="4"/>
      <c r="D879" s="3"/>
      <c r="E879" s="3"/>
      <c r="F879" s="3"/>
      <c r="G879" s="3"/>
      <c r="H879" s="3"/>
      <c r="I879" s="3"/>
      <c r="J879" s="3"/>
      <c r="K879" s="3"/>
      <c r="L879" s="5"/>
      <c r="T879" s="2"/>
      <c r="AU879" s="5"/>
      <c r="BD879" s="5"/>
      <c r="BE879" s="5"/>
      <c r="BF879" s="5"/>
      <c r="BG879" s="5"/>
      <c r="BH879" s="5"/>
      <c r="BI879" s="5"/>
      <c r="BO879" s="128"/>
      <c r="BP879" s="128"/>
      <c r="BQ879" s="128"/>
      <c r="BR879" s="128"/>
    </row>
    <row r="880" spans="1:70" s="6" customFormat="1" x14ac:dyDescent="0.25">
      <c r="A880" s="1"/>
      <c r="B880" s="2"/>
      <c r="C880" s="4"/>
      <c r="D880" s="3"/>
      <c r="E880" s="3"/>
      <c r="F880" s="3"/>
      <c r="G880" s="3"/>
      <c r="H880" s="3"/>
      <c r="I880" s="3"/>
      <c r="J880" s="3"/>
      <c r="K880" s="3"/>
      <c r="L880" s="5"/>
      <c r="T880" s="2"/>
      <c r="AU880" s="5"/>
      <c r="BD880" s="5"/>
      <c r="BE880" s="5"/>
      <c r="BF880" s="5"/>
      <c r="BG880" s="5"/>
      <c r="BH880" s="5"/>
      <c r="BI880" s="5"/>
      <c r="BO880" s="128"/>
      <c r="BP880" s="128"/>
      <c r="BQ880" s="128"/>
      <c r="BR880" s="128"/>
    </row>
    <row r="881" spans="1:70" s="6" customFormat="1" x14ac:dyDescent="0.25">
      <c r="A881" s="1"/>
      <c r="B881" s="2"/>
      <c r="C881" s="4"/>
      <c r="D881" s="3"/>
      <c r="E881" s="3"/>
      <c r="F881" s="3"/>
      <c r="G881" s="3"/>
      <c r="H881" s="3"/>
      <c r="I881" s="3"/>
      <c r="J881" s="3"/>
      <c r="K881" s="3"/>
      <c r="L881" s="5"/>
      <c r="T881" s="2"/>
      <c r="AU881" s="5"/>
      <c r="BD881" s="5"/>
      <c r="BE881" s="5"/>
      <c r="BF881" s="5"/>
      <c r="BG881" s="5"/>
      <c r="BH881" s="5"/>
      <c r="BI881" s="5"/>
      <c r="BO881" s="128"/>
      <c r="BP881" s="128"/>
      <c r="BQ881" s="128"/>
      <c r="BR881" s="128"/>
    </row>
    <row r="882" spans="1:70" s="6" customFormat="1" x14ac:dyDescent="0.25">
      <c r="A882" s="1"/>
      <c r="B882" s="2"/>
      <c r="C882" s="4"/>
      <c r="D882" s="3"/>
      <c r="E882" s="3"/>
      <c r="F882" s="3"/>
      <c r="G882" s="3"/>
      <c r="H882" s="3"/>
      <c r="I882" s="3"/>
      <c r="J882" s="3"/>
      <c r="K882" s="3"/>
      <c r="L882" s="5"/>
      <c r="T882" s="2"/>
      <c r="AU882" s="5"/>
      <c r="BD882" s="5"/>
      <c r="BE882" s="5"/>
      <c r="BF882" s="5"/>
      <c r="BG882" s="5"/>
      <c r="BH882" s="5"/>
      <c r="BI882" s="5"/>
      <c r="BO882" s="128"/>
      <c r="BP882" s="128"/>
      <c r="BQ882" s="128"/>
      <c r="BR882" s="128"/>
    </row>
    <row r="883" spans="1:70" s="6" customFormat="1" x14ac:dyDescent="0.25">
      <c r="A883" s="1"/>
      <c r="B883" s="2"/>
      <c r="C883" s="4"/>
      <c r="D883" s="3"/>
      <c r="E883" s="3"/>
      <c r="F883" s="3"/>
      <c r="G883" s="3"/>
      <c r="H883" s="3"/>
      <c r="I883" s="3"/>
      <c r="J883" s="3"/>
      <c r="K883" s="3"/>
      <c r="L883" s="5"/>
      <c r="T883" s="2"/>
      <c r="AU883" s="5"/>
      <c r="BD883" s="5"/>
      <c r="BE883" s="5"/>
      <c r="BF883" s="5"/>
      <c r="BG883" s="5"/>
      <c r="BH883" s="5"/>
      <c r="BI883" s="5"/>
      <c r="BO883" s="128"/>
      <c r="BP883" s="128"/>
      <c r="BQ883" s="128"/>
      <c r="BR883" s="128"/>
    </row>
    <row r="884" spans="1:70" s="6" customFormat="1" x14ac:dyDescent="0.25">
      <c r="A884" s="1"/>
      <c r="B884" s="2"/>
      <c r="C884" s="4"/>
      <c r="D884" s="3"/>
      <c r="E884" s="3"/>
      <c r="F884" s="3"/>
      <c r="G884" s="3"/>
      <c r="H884" s="3"/>
      <c r="I884" s="3"/>
      <c r="J884" s="3"/>
      <c r="K884" s="3"/>
      <c r="L884" s="5"/>
      <c r="T884" s="2"/>
      <c r="AU884" s="5"/>
      <c r="BD884" s="5"/>
      <c r="BE884" s="5"/>
      <c r="BF884" s="5"/>
      <c r="BG884" s="5"/>
      <c r="BH884" s="5"/>
      <c r="BI884" s="5"/>
      <c r="BO884" s="128"/>
      <c r="BP884" s="128"/>
      <c r="BQ884" s="128"/>
      <c r="BR884" s="128"/>
    </row>
    <row r="885" spans="1:70" s="6" customFormat="1" x14ac:dyDescent="0.25">
      <c r="A885" s="1"/>
      <c r="B885" s="2"/>
      <c r="C885" s="4"/>
      <c r="D885" s="3"/>
      <c r="E885" s="3"/>
      <c r="F885" s="3"/>
      <c r="G885" s="3"/>
      <c r="H885" s="3"/>
      <c r="I885" s="3"/>
      <c r="J885" s="3"/>
      <c r="K885" s="3"/>
      <c r="L885" s="5"/>
      <c r="T885" s="2"/>
      <c r="AU885" s="5"/>
      <c r="BD885" s="5"/>
      <c r="BE885" s="5"/>
      <c r="BF885" s="5"/>
      <c r="BG885" s="5"/>
      <c r="BH885" s="5"/>
      <c r="BI885" s="5"/>
      <c r="BO885" s="128"/>
      <c r="BP885" s="128"/>
      <c r="BQ885" s="128"/>
      <c r="BR885" s="128"/>
    </row>
    <row r="886" spans="1:70" s="6" customFormat="1" x14ac:dyDescent="0.25">
      <c r="A886" s="1"/>
      <c r="B886" s="2"/>
      <c r="C886" s="4"/>
      <c r="D886" s="3"/>
      <c r="E886" s="3"/>
      <c r="F886" s="3"/>
      <c r="G886" s="3"/>
      <c r="H886" s="3"/>
      <c r="I886" s="3"/>
      <c r="J886" s="3"/>
      <c r="K886" s="3"/>
      <c r="L886" s="5"/>
      <c r="T886" s="2"/>
      <c r="AU886" s="5"/>
      <c r="BD886" s="5"/>
      <c r="BE886" s="5"/>
      <c r="BF886" s="5"/>
      <c r="BG886" s="5"/>
      <c r="BH886" s="5"/>
      <c r="BI886" s="5"/>
      <c r="BO886" s="128"/>
      <c r="BP886" s="128"/>
      <c r="BQ886" s="128"/>
      <c r="BR886" s="128"/>
    </row>
    <row r="887" spans="1:70" s="6" customFormat="1" x14ac:dyDescent="0.25">
      <c r="A887" s="1"/>
      <c r="B887" s="2"/>
      <c r="C887" s="4"/>
      <c r="D887" s="3"/>
      <c r="E887" s="3"/>
      <c r="F887" s="3"/>
      <c r="G887" s="3"/>
      <c r="H887" s="3"/>
      <c r="I887" s="3"/>
      <c r="J887" s="3"/>
      <c r="K887" s="3"/>
      <c r="L887" s="5"/>
      <c r="T887" s="2"/>
      <c r="AU887" s="5"/>
      <c r="BD887" s="5"/>
      <c r="BE887" s="5"/>
      <c r="BF887" s="5"/>
      <c r="BG887" s="5"/>
      <c r="BH887" s="5"/>
      <c r="BI887" s="5"/>
      <c r="BO887" s="128"/>
      <c r="BP887" s="128"/>
      <c r="BQ887" s="128"/>
      <c r="BR887" s="128"/>
    </row>
    <row r="888" spans="1:70" s="6" customFormat="1" x14ac:dyDescent="0.25">
      <c r="A888" s="1"/>
      <c r="B888" s="2"/>
      <c r="C888" s="4"/>
      <c r="D888" s="3"/>
      <c r="E888" s="3"/>
      <c r="F888" s="3"/>
      <c r="G888" s="3"/>
      <c r="H888" s="3"/>
      <c r="I888" s="3"/>
      <c r="J888" s="3"/>
      <c r="K888" s="3"/>
      <c r="L888" s="5"/>
      <c r="T888" s="2"/>
      <c r="AU888" s="5"/>
      <c r="BD888" s="5"/>
      <c r="BE888" s="5"/>
      <c r="BF888" s="5"/>
      <c r="BG888" s="5"/>
      <c r="BH888" s="5"/>
      <c r="BI888" s="5"/>
      <c r="BO888" s="128"/>
      <c r="BP888" s="128"/>
      <c r="BQ888" s="128"/>
      <c r="BR888" s="128"/>
    </row>
    <row r="889" spans="1:70" s="6" customFormat="1" x14ac:dyDescent="0.25">
      <c r="A889" s="1"/>
      <c r="B889" s="2"/>
      <c r="C889" s="4"/>
      <c r="D889" s="3"/>
      <c r="E889" s="3"/>
      <c r="F889" s="3"/>
      <c r="G889" s="3"/>
      <c r="H889" s="3"/>
      <c r="I889" s="3"/>
      <c r="J889" s="3"/>
      <c r="K889" s="3"/>
      <c r="L889" s="5"/>
      <c r="T889" s="2"/>
      <c r="AU889" s="5"/>
      <c r="BD889" s="5"/>
      <c r="BE889" s="5"/>
      <c r="BF889" s="5"/>
      <c r="BG889" s="5"/>
      <c r="BH889" s="5"/>
      <c r="BI889" s="5"/>
      <c r="BO889" s="128"/>
      <c r="BP889" s="128"/>
      <c r="BQ889" s="128"/>
      <c r="BR889" s="128"/>
    </row>
    <row r="890" spans="1:70" s="6" customFormat="1" x14ac:dyDescent="0.25">
      <c r="A890" s="1"/>
      <c r="B890" s="2"/>
      <c r="C890" s="4"/>
      <c r="D890" s="3"/>
      <c r="E890" s="3"/>
      <c r="F890" s="3"/>
      <c r="G890" s="3"/>
      <c r="H890" s="3"/>
      <c r="I890" s="3"/>
      <c r="J890" s="3"/>
      <c r="K890" s="3"/>
      <c r="L890" s="5"/>
      <c r="T890" s="2"/>
      <c r="AU890" s="5"/>
      <c r="BD890" s="5"/>
      <c r="BE890" s="5"/>
      <c r="BF890" s="5"/>
      <c r="BG890" s="5"/>
      <c r="BH890" s="5"/>
      <c r="BI890" s="5"/>
      <c r="BO890" s="128"/>
      <c r="BP890" s="128"/>
      <c r="BQ890" s="128"/>
      <c r="BR890" s="128"/>
    </row>
    <row r="891" spans="1:70" s="6" customFormat="1" x14ac:dyDescent="0.25">
      <c r="A891" s="1"/>
      <c r="B891" s="2"/>
      <c r="C891" s="4"/>
      <c r="D891" s="3"/>
      <c r="E891" s="3"/>
      <c r="F891" s="3"/>
      <c r="G891" s="3"/>
      <c r="H891" s="3"/>
      <c r="I891" s="3"/>
      <c r="J891" s="3"/>
      <c r="K891" s="3"/>
      <c r="L891" s="5"/>
      <c r="T891" s="2"/>
      <c r="AU891" s="5"/>
      <c r="BD891" s="5"/>
      <c r="BE891" s="5"/>
      <c r="BF891" s="5"/>
      <c r="BG891" s="5"/>
      <c r="BH891" s="5"/>
      <c r="BI891" s="5"/>
      <c r="BO891" s="128"/>
      <c r="BP891" s="128"/>
      <c r="BQ891" s="128"/>
      <c r="BR891" s="128"/>
    </row>
    <row r="892" spans="1:70" s="6" customFormat="1" x14ac:dyDescent="0.25">
      <c r="A892" s="1"/>
      <c r="B892" s="2"/>
      <c r="C892" s="4"/>
      <c r="D892" s="3"/>
      <c r="E892" s="3"/>
      <c r="F892" s="3"/>
      <c r="G892" s="3"/>
      <c r="H892" s="3"/>
      <c r="I892" s="3"/>
      <c r="J892" s="3"/>
      <c r="K892" s="3"/>
      <c r="L892" s="5"/>
      <c r="T892" s="2"/>
      <c r="AU892" s="5"/>
      <c r="BD892" s="5"/>
      <c r="BE892" s="5"/>
      <c r="BF892" s="5"/>
      <c r="BG892" s="5"/>
      <c r="BH892" s="5"/>
      <c r="BI892" s="5"/>
      <c r="BO892" s="128"/>
      <c r="BP892" s="128"/>
      <c r="BQ892" s="128"/>
      <c r="BR892" s="128"/>
    </row>
    <row r="893" spans="1:70" s="6" customFormat="1" x14ac:dyDescent="0.25">
      <c r="A893" s="1"/>
      <c r="B893" s="2"/>
      <c r="C893" s="4"/>
      <c r="D893" s="3"/>
      <c r="E893" s="3"/>
      <c r="F893" s="3"/>
      <c r="G893" s="3"/>
      <c r="H893" s="3"/>
      <c r="I893" s="3"/>
      <c r="J893" s="3"/>
      <c r="K893" s="3"/>
      <c r="L893" s="5"/>
      <c r="T893" s="2"/>
      <c r="AU893" s="5"/>
      <c r="BD893" s="5"/>
      <c r="BE893" s="5"/>
      <c r="BF893" s="5"/>
      <c r="BG893" s="5"/>
      <c r="BH893" s="5"/>
      <c r="BI893" s="5"/>
      <c r="BO893" s="128"/>
      <c r="BP893" s="128"/>
      <c r="BQ893" s="128"/>
      <c r="BR893" s="128"/>
    </row>
    <row r="894" spans="1:70" s="6" customFormat="1" x14ac:dyDescent="0.25">
      <c r="A894" s="1"/>
      <c r="B894" s="2"/>
      <c r="C894" s="4"/>
      <c r="D894" s="3"/>
      <c r="E894" s="3"/>
      <c r="F894" s="3"/>
      <c r="G894" s="3"/>
      <c r="H894" s="3"/>
      <c r="I894" s="3"/>
      <c r="J894" s="3"/>
      <c r="K894" s="3"/>
      <c r="L894" s="5"/>
      <c r="T894" s="2"/>
      <c r="AU894" s="5"/>
      <c r="BD894" s="5"/>
      <c r="BE894" s="5"/>
      <c r="BF894" s="5"/>
      <c r="BG894" s="5"/>
      <c r="BH894" s="5"/>
      <c r="BI894" s="5"/>
      <c r="BO894" s="128"/>
      <c r="BP894" s="128"/>
      <c r="BQ894" s="128"/>
      <c r="BR894" s="128"/>
    </row>
    <row r="895" spans="1:70" s="6" customFormat="1" x14ac:dyDescent="0.25">
      <c r="A895" s="1"/>
      <c r="B895" s="2"/>
      <c r="C895" s="4"/>
      <c r="D895" s="3"/>
      <c r="E895" s="3"/>
      <c r="F895" s="3"/>
      <c r="G895" s="3"/>
      <c r="H895" s="3"/>
      <c r="I895" s="3"/>
      <c r="J895" s="3"/>
      <c r="K895" s="3"/>
      <c r="L895" s="5"/>
      <c r="T895" s="2"/>
      <c r="AU895" s="5"/>
      <c r="BD895" s="5"/>
      <c r="BE895" s="5"/>
      <c r="BF895" s="5"/>
      <c r="BG895" s="5"/>
      <c r="BH895" s="5"/>
      <c r="BI895" s="5"/>
      <c r="BO895" s="128"/>
      <c r="BP895" s="128"/>
      <c r="BQ895" s="128"/>
      <c r="BR895" s="128"/>
    </row>
    <row r="896" spans="1:70" s="6" customFormat="1" x14ac:dyDescent="0.25">
      <c r="A896" s="1"/>
      <c r="B896" s="2"/>
      <c r="C896" s="4"/>
      <c r="D896" s="3"/>
      <c r="E896" s="3"/>
      <c r="F896" s="3"/>
      <c r="G896" s="3"/>
      <c r="H896" s="3"/>
      <c r="I896" s="3"/>
      <c r="J896" s="3"/>
      <c r="K896" s="3"/>
      <c r="L896" s="5"/>
      <c r="T896" s="2"/>
      <c r="AU896" s="5"/>
      <c r="BD896" s="5"/>
      <c r="BE896" s="5"/>
      <c r="BF896" s="5"/>
      <c r="BG896" s="5"/>
      <c r="BH896" s="5"/>
      <c r="BI896" s="5"/>
      <c r="BO896" s="128"/>
      <c r="BP896" s="128"/>
      <c r="BQ896" s="128"/>
      <c r="BR896" s="128"/>
    </row>
    <row r="897" spans="1:70" s="6" customFormat="1" x14ac:dyDescent="0.25">
      <c r="A897" s="1"/>
      <c r="B897" s="2"/>
      <c r="C897" s="4"/>
      <c r="D897" s="3"/>
      <c r="E897" s="3"/>
      <c r="F897" s="3"/>
      <c r="G897" s="3"/>
      <c r="H897" s="3"/>
      <c r="I897" s="3"/>
      <c r="J897" s="3"/>
      <c r="K897" s="3"/>
      <c r="L897" s="5"/>
      <c r="T897" s="2"/>
      <c r="AU897" s="5"/>
      <c r="BD897" s="5"/>
      <c r="BE897" s="5"/>
      <c r="BF897" s="5"/>
      <c r="BG897" s="5"/>
      <c r="BH897" s="5"/>
      <c r="BI897" s="5"/>
      <c r="BO897" s="128"/>
      <c r="BP897" s="128"/>
      <c r="BQ897" s="128"/>
      <c r="BR897" s="128"/>
    </row>
    <row r="898" spans="1:70" s="6" customFormat="1" x14ac:dyDescent="0.25">
      <c r="A898" s="1"/>
      <c r="B898" s="2"/>
      <c r="C898" s="4"/>
      <c r="D898" s="3"/>
      <c r="E898" s="3"/>
      <c r="F898" s="3"/>
      <c r="G898" s="3"/>
      <c r="H898" s="3"/>
      <c r="I898" s="3"/>
      <c r="J898" s="3"/>
      <c r="K898" s="3"/>
      <c r="L898" s="5"/>
      <c r="T898" s="2"/>
      <c r="AU898" s="5"/>
      <c r="BD898" s="5"/>
      <c r="BE898" s="5"/>
      <c r="BF898" s="5"/>
      <c r="BG898" s="5"/>
      <c r="BH898" s="5"/>
      <c r="BI898" s="5"/>
      <c r="BO898" s="128"/>
      <c r="BP898" s="128"/>
      <c r="BQ898" s="128"/>
      <c r="BR898" s="128"/>
    </row>
    <row r="899" spans="1:70" s="6" customFormat="1" x14ac:dyDescent="0.25">
      <c r="A899" s="1"/>
      <c r="B899" s="2"/>
      <c r="C899" s="4"/>
      <c r="D899" s="3"/>
      <c r="E899" s="3"/>
      <c r="F899" s="3"/>
      <c r="G899" s="3"/>
      <c r="H899" s="3"/>
      <c r="I899" s="3"/>
      <c r="J899" s="3"/>
      <c r="K899" s="3"/>
      <c r="L899" s="5"/>
      <c r="T899" s="2"/>
      <c r="AU899" s="5"/>
      <c r="BD899" s="5"/>
      <c r="BE899" s="5"/>
      <c r="BF899" s="5"/>
      <c r="BG899" s="5"/>
      <c r="BH899" s="5"/>
      <c r="BI899" s="5"/>
      <c r="BO899" s="128"/>
      <c r="BP899" s="128"/>
      <c r="BQ899" s="128"/>
      <c r="BR899" s="128"/>
    </row>
    <row r="900" spans="1:70" s="6" customFormat="1" x14ac:dyDescent="0.25">
      <c r="A900" s="1"/>
      <c r="B900" s="2"/>
      <c r="C900" s="4"/>
      <c r="D900" s="3"/>
      <c r="E900" s="3"/>
      <c r="F900" s="3"/>
      <c r="G900" s="3"/>
      <c r="H900" s="3"/>
      <c r="I900" s="3"/>
      <c r="J900" s="3"/>
      <c r="K900" s="3"/>
      <c r="L900" s="5"/>
      <c r="T900" s="2"/>
      <c r="AU900" s="5"/>
      <c r="BD900" s="5"/>
      <c r="BE900" s="5"/>
      <c r="BF900" s="5"/>
      <c r="BG900" s="5"/>
      <c r="BH900" s="5"/>
      <c r="BI900" s="5"/>
      <c r="BO900" s="128"/>
      <c r="BP900" s="128"/>
      <c r="BQ900" s="128"/>
      <c r="BR900" s="128"/>
    </row>
    <row r="901" spans="1:70" s="6" customFormat="1" x14ac:dyDescent="0.25">
      <c r="A901" s="1"/>
      <c r="B901" s="2"/>
      <c r="C901" s="4"/>
      <c r="D901" s="3"/>
      <c r="E901" s="3"/>
      <c r="F901" s="3"/>
      <c r="G901" s="3"/>
      <c r="H901" s="3"/>
      <c r="I901" s="3"/>
      <c r="J901" s="3"/>
      <c r="K901" s="3"/>
      <c r="L901" s="5"/>
      <c r="T901" s="2"/>
      <c r="AU901" s="5"/>
      <c r="BD901" s="5"/>
      <c r="BE901" s="5"/>
      <c r="BF901" s="5"/>
      <c r="BG901" s="5"/>
      <c r="BH901" s="5"/>
      <c r="BI901" s="5"/>
      <c r="BO901" s="128"/>
      <c r="BP901" s="128"/>
      <c r="BQ901" s="128"/>
      <c r="BR901" s="128"/>
    </row>
    <row r="902" spans="1:70" s="6" customFormat="1" x14ac:dyDescent="0.25">
      <c r="A902" s="1"/>
      <c r="B902" s="2"/>
      <c r="C902" s="4"/>
      <c r="D902" s="3"/>
      <c r="E902" s="3"/>
      <c r="F902" s="3"/>
      <c r="G902" s="3"/>
      <c r="H902" s="3"/>
      <c r="I902" s="3"/>
      <c r="J902" s="3"/>
      <c r="K902" s="3"/>
      <c r="L902" s="5"/>
      <c r="T902" s="2"/>
      <c r="AU902" s="5"/>
      <c r="BD902" s="5"/>
      <c r="BE902" s="5"/>
      <c r="BF902" s="5"/>
      <c r="BG902" s="5"/>
      <c r="BH902" s="5"/>
      <c r="BI902" s="5"/>
      <c r="BO902" s="128"/>
      <c r="BP902" s="128"/>
      <c r="BQ902" s="128"/>
      <c r="BR902" s="128"/>
    </row>
    <row r="903" spans="1:70" s="6" customFormat="1" x14ac:dyDescent="0.25">
      <c r="A903" s="1"/>
      <c r="B903" s="2"/>
      <c r="C903" s="4"/>
      <c r="D903" s="3"/>
      <c r="E903" s="3"/>
      <c r="F903" s="3"/>
      <c r="G903" s="3"/>
      <c r="H903" s="3"/>
      <c r="I903" s="3"/>
      <c r="J903" s="3"/>
      <c r="K903" s="3"/>
      <c r="L903" s="5"/>
      <c r="T903" s="2"/>
      <c r="AU903" s="5"/>
      <c r="BD903" s="5"/>
      <c r="BE903" s="5"/>
      <c r="BF903" s="5"/>
      <c r="BG903" s="5"/>
      <c r="BH903" s="5"/>
      <c r="BI903" s="5"/>
      <c r="BO903" s="128"/>
      <c r="BP903" s="128"/>
      <c r="BQ903" s="128"/>
      <c r="BR903" s="128"/>
    </row>
    <row r="904" spans="1:70" s="6" customFormat="1" x14ac:dyDescent="0.25">
      <c r="A904" s="1"/>
      <c r="B904" s="2"/>
      <c r="C904" s="4"/>
      <c r="D904" s="3"/>
      <c r="E904" s="3"/>
      <c r="F904" s="3"/>
      <c r="G904" s="3"/>
      <c r="H904" s="3"/>
      <c r="I904" s="3"/>
      <c r="J904" s="3"/>
      <c r="K904" s="3"/>
      <c r="L904" s="5"/>
      <c r="T904" s="2"/>
      <c r="AU904" s="5"/>
      <c r="BD904" s="5"/>
      <c r="BE904" s="5"/>
      <c r="BF904" s="5"/>
      <c r="BG904" s="5"/>
      <c r="BH904" s="5"/>
      <c r="BI904" s="5"/>
      <c r="BO904" s="128"/>
      <c r="BP904" s="128"/>
      <c r="BQ904" s="128"/>
      <c r="BR904" s="128"/>
    </row>
    <row r="905" spans="1:70" s="6" customFormat="1" x14ac:dyDescent="0.25">
      <c r="A905" s="1"/>
      <c r="B905" s="2"/>
      <c r="C905" s="4"/>
      <c r="D905" s="3"/>
      <c r="E905" s="3"/>
      <c r="F905" s="3"/>
      <c r="G905" s="3"/>
      <c r="H905" s="3"/>
      <c r="I905" s="3"/>
      <c r="J905" s="3"/>
      <c r="K905" s="3"/>
      <c r="L905" s="5"/>
      <c r="T905" s="2"/>
      <c r="AU905" s="5"/>
      <c r="BD905" s="5"/>
      <c r="BE905" s="5"/>
      <c r="BF905" s="5"/>
      <c r="BG905" s="5"/>
      <c r="BH905" s="5"/>
      <c r="BI905" s="5"/>
      <c r="BO905" s="128"/>
      <c r="BP905" s="128"/>
      <c r="BQ905" s="128"/>
      <c r="BR905" s="128"/>
    </row>
    <row r="906" spans="1:70" s="6" customFormat="1" x14ac:dyDescent="0.25">
      <c r="A906" s="1"/>
      <c r="B906" s="2"/>
      <c r="C906" s="4"/>
      <c r="D906" s="3"/>
      <c r="E906" s="3"/>
      <c r="F906" s="3"/>
      <c r="G906" s="3"/>
      <c r="H906" s="3"/>
      <c r="I906" s="3"/>
      <c r="J906" s="3"/>
      <c r="K906" s="3"/>
      <c r="L906" s="5"/>
      <c r="T906" s="2"/>
      <c r="AU906" s="5"/>
      <c r="BD906" s="5"/>
      <c r="BE906" s="5"/>
      <c r="BF906" s="5"/>
      <c r="BG906" s="5"/>
      <c r="BH906" s="5"/>
      <c r="BI906" s="5"/>
      <c r="BO906" s="128"/>
      <c r="BP906" s="128"/>
      <c r="BQ906" s="128"/>
      <c r="BR906" s="128"/>
    </row>
    <row r="907" spans="1:70" s="6" customFormat="1" x14ac:dyDescent="0.25">
      <c r="A907" s="1"/>
      <c r="B907" s="2"/>
      <c r="C907" s="4"/>
      <c r="D907" s="3"/>
      <c r="E907" s="3"/>
      <c r="F907" s="3"/>
      <c r="G907" s="3"/>
      <c r="H907" s="3"/>
      <c r="I907" s="3"/>
      <c r="J907" s="3"/>
      <c r="K907" s="3"/>
      <c r="L907" s="5"/>
      <c r="T907" s="2"/>
      <c r="AU907" s="5"/>
      <c r="BD907" s="5"/>
      <c r="BE907" s="5"/>
      <c r="BF907" s="5"/>
      <c r="BG907" s="5"/>
      <c r="BH907" s="5"/>
      <c r="BI907" s="5"/>
      <c r="BO907" s="128"/>
      <c r="BP907" s="128"/>
      <c r="BQ907" s="128"/>
      <c r="BR907" s="128"/>
    </row>
    <row r="908" spans="1:70" s="6" customFormat="1" x14ac:dyDescent="0.25">
      <c r="A908" s="1"/>
      <c r="B908" s="2"/>
      <c r="C908" s="4"/>
      <c r="D908" s="3"/>
      <c r="E908" s="3"/>
      <c r="F908" s="3"/>
      <c r="G908" s="3"/>
      <c r="H908" s="3"/>
      <c r="I908" s="3"/>
      <c r="J908" s="3"/>
      <c r="K908" s="3"/>
      <c r="L908" s="5"/>
      <c r="T908" s="2"/>
      <c r="AU908" s="5"/>
      <c r="BD908" s="5"/>
      <c r="BE908" s="5"/>
      <c r="BF908" s="5"/>
      <c r="BG908" s="5"/>
      <c r="BH908" s="5"/>
      <c r="BI908" s="5"/>
      <c r="BO908" s="128"/>
      <c r="BP908" s="128"/>
      <c r="BQ908" s="128"/>
      <c r="BR908" s="128"/>
    </row>
    <row r="909" spans="1:70" s="6" customFormat="1" x14ac:dyDescent="0.25">
      <c r="A909" s="1"/>
      <c r="B909" s="2"/>
      <c r="C909" s="4"/>
      <c r="D909" s="3"/>
      <c r="E909" s="3"/>
      <c r="F909" s="3"/>
      <c r="G909" s="3"/>
      <c r="H909" s="3"/>
      <c r="I909" s="3"/>
      <c r="J909" s="3"/>
      <c r="K909" s="3"/>
      <c r="L909" s="5"/>
      <c r="T909" s="2"/>
      <c r="AU909" s="5"/>
      <c r="BD909" s="5"/>
      <c r="BE909" s="5"/>
      <c r="BF909" s="5"/>
      <c r="BG909" s="5"/>
      <c r="BH909" s="5"/>
      <c r="BI909" s="5"/>
      <c r="BO909" s="128"/>
      <c r="BP909" s="128"/>
      <c r="BQ909" s="128"/>
      <c r="BR909" s="128"/>
    </row>
    <row r="910" spans="1:70" s="6" customFormat="1" x14ac:dyDescent="0.25">
      <c r="A910" s="1"/>
      <c r="B910" s="2"/>
      <c r="C910" s="4"/>
      <c r="D910" s="3"/>
      <c r="E910" s="3"/>
      <c r="F910" s="3"/>
      <c r="G910" s="3"/>
      <c r="H910" s="3"/>
      <c r="I910" s="3"/>
      <c r="J910" s="3"/>
      <c r="K910" s="3"/>
      <c r="L910" s="5"/>
      <c r="T910" s="2"/>
      <c r="AU910" s="5"/>
      <c r="BD910" s="5"/>
      <c r="BE910" s="5"/>
      <c r="BF910" s="5"/>
      <c r="BG910" s="5"/>
      <c r="BH910" s="5"/>
      <c r="BI910" s="5"/>
      <c r="BO910" s="128"/>
      <c r="BP910" s="128"/>
      <c r="BQ910" s="128"/>
      <c r="BR910" s="128"/>
    </row>
    <row r="911" spans="1:70" s="6" customFormat="1" x14ac:dyDescent="0.25">
      <c r="A911" s="1"/>
      <c r="B911" s="2"/>
      <c r="C911" s="4"/>
      <c r="D911" s="3"/>
      <c r="E911" s="3"/>
      <c r="F911" s="3"/>
      <c r="G911" s="3"/>
      <c r="H911" s="3"/>
      <c r="I911" s="3"/>
      <c r="J911" s="3"/>
      <c r="K911" s="3"/>
      <c r="L911" s="5"/>
      <c r="T911" s="2"/>
      <c r="AU911" s="5"/>
      <c r="BD911" s="5"/>
      <c r="BE911" s="5"/>
      <c r="BF911" s="5"/>
      <c r="BG911" s="5"/>
      <c r="BH911" s="5"/>
      <c r="BI911" s="5"/>
      <c r="BO911" s="128"/>
      <c r="BP911" s="128"/>
      <c r="BQ911" s="128"/>
      <c r="BR911" s="128"/>
    </row>
    <row r="912" spans="1:70" s="6" customFormat="1" x14ac:dyDescent="0.25">
      <c r="A912" s="1"/>
      <c r="B912" s="2"/>
      <c r="C912" s="4"/>
      <c r="D912" s="3"/>
      <c r="E912" s="3"/>
      <c r="F912" s="3"/>
      <c r="G912" s="3"/>
      <c r="H912" s="3"/>
      <c r="I912" s="3"/>
      <c r="J912" s="3"/>
      <c r="K912" s="3"/>
      <c r="L912" s="5"/>
      <c r="T912" s="2"/>
      <c r="AU912" s="5"/>
      <c r="BD912" s="5"/>
      <c r="BE912" s="5"/>
      <c r="BF912" s="5"/>
      <c r="BG912" s="5"/>
      <c r="BH912" s="5"/>
      <c r="BI912" s="5"/>
      <c r="BO912" s="128"/>
      <c r="BP912" s="128"/>
      <c r="BQ912" s="128"/>
      <c r="BR912" s="128"/>
    </row>
    <row r="913" spans="1:70" s="6" customFormat="1" x14ac:dyDescent="0.25">
      <c r="A913" s="1"/>
      <c r="B913" s="2"/>
      <c r="C913" s="4"/>
      <c r="D913" s="3"/>
      <c r="E913" s="3"/>
      <c r="F913" s="3"/>
      <c r="G913" s="3"/>
      <c r="H913" s="3"/>
      <c r="I913" s="3"/>
      <c r="J913" s="3"/>
      <c r="K913" s="3"/>
      <c r="L913" s="5"/>
      <c r="T913" s="2"/>
      <c r="AU913" s="5"/>
      <c r="BD913" s="5"/>
      <c r="BE913" s="5"/>
      <c r="BF913" s="5"/>
      <c r="BG913" s="5"/>
      <c r="BH913" s="5"/>
      <c r="BI913" s="5"/>
      <c r="BO913" s="128"/>
      <c r="BP913" s="128"/>
      <c r="BQ913" s="128"/>
      <c r="BR913" s="128"/>
    </row>
    <row r="914" spans="1:70" s="6" customFormat="1" x14ac:dyDescent="0.25">
      <c r="A914" s="1"/>
      <c r="B914" s="2"/>
      <c r="C914" s="4"/>
      <c r="D914" s="3"/>
      <c r="E914" s="3"/>
      <c r="F914" s="3"/>
      <c r="G914" s="3"/>
      <c r="H914" s="3"/>
      <c r="I914" s="3"/>
      <c r="J914" s="3"/>
      <c r="K914" s="3"/>
      <c r="L914" s="5"/>
      <c r="T914" s="2"/>
      <c r="AU914" s="5"/>
      <c r="BD914" s="5"/>
      <c r="BE914" s="5"/>
      <c r="BF914" s="5"/>
      <c r="BG914" s="5"/>
      <c r="BH914" s="5"/>
      <c r="BI914" s="5"/>
      <c r="BO914" s="128"/>
      <c r="BP914" s="128"/>
      <c r="BQ914" s="128"/>
      <c r="BR914" s="128"/>
    </row>
    <row r="915" spans="1:70" s="6" customFormat="1" x14ac:dyDescent="0.25">
      <c r="A915" s="1"/>
      <c r="B915" s="2"/>
      <c r="C915" s="4"/>
      <c r="D915" s="3"/>
      <c r="E915" s="3"/>
      <c r="F915" s="3"/>
      <c r="G915" s="3"/>
      <c r="H915" s="3"/>
      <c r="I915" s="3"/>
      <c r="J915" s="3"/>
      <c r="K915" s="3"/>
      <c r="L915" s="5"/>
      <c r="T915" s="2"/>
      <c r="AU915" s="5"/>
      <c r="BD915" s="5"/>
      <c r="BE915" s="5"/>
      <c r="BF915" s="5"/>
      <c r="BG915" s="5"/>
      <c r="BH915" s="5"/>
      <c r="BI915" s="5"/>
      <c r="BO915" s="128"/>
      <c r="BP915" s="128"/>
      <c r="BQ915" s="128"/>
      <c r="BR915" s="128"/>
    </row>
    <row r="916" spans="1:70" s="6" customFormat="1" x14ac:dyDescent="0.25">
      <c r="A916" s="1"/>
      <c r="B916" s="2"/>
      <c r="C916" s="4"/>
      <c r="D916" s="3"/>
      <c r="E916" s="3"/>
      <c r="F916" s="3"/>
      <c r="G916" s="3"/>
      <c r="H916" s="3"/>
      <c r="I916" s="3"/>
      <c r="J916" s="3"/>
      <c r="K916" s="3"/>
      <c r="L916" s="5"/>
      <c r="T916" s="2"/>
      <c r="AU916" s="5"/>
      <c r="BD916" s="5"/>
      <c r="BE916" s="5"/>
      <c r="BF916" s="5"/>
      <c r="BG916" s="5"/>
      <c r="BH916" s="5"/>
      <c r="BI916" s="5"/>
      <c r="BO916" s="128"/>
      <c r="BP916" s="128"/>
      <c r="BQ916" s="128"/>
      <c r="BR916" s="128"/>
    </row>
    <row r="917" spans="1:70" s="6" customFormat="1" x14ac:dyDescent="0.25">
      <c r="A917" s="1"/>
      <c r="B917" s="2"/>
      <c r="C917" s="4"/>
      <c r="D917" s="3"/>
      <c r="E917" s="3"/>
      <c r="F917" s="3"/>
      <c r="G917" s="3"/>
      <c r="H917" s="3"/>
      <c r="I917" s="3"/>
      <c r="J917" s="3"/>
      <c r="K917" s="3"/>
      <c r="L917" s="5"/>
      <c r="T917" s="2"/>
      <c r="AU917" s="5"/>
      <c r="BD917" s="5"/>
      <c r="BE917" s="5"/>
      <c r="BF917" s="5"/>
      <c r="BG917" s="5"/>
      <c r="BH917" s="5"/>
      <c r="BI917" s="5"/>
      <c r="BO917" s="128"/>
      <c r="BP917" s="128"/>
      <c r="BQ917" s="128"/>
      <c r="BR917" s="128"/>
    </row>
    <row r="918" spans="1:70" s="6" customFormat="1" x14ac:dyDescent="0.25">
      <c r="A918" s="1"/>
      <c r="B918" s="2"/>
      <c r="C918" s="4"/>
      <c r="D918" s="3"/>
      <c r="E918" s="3"/>
      <c r="F918" s="3"/>
      <c r="G918" s="3"/>
      <c r="H918" s="3"/>
      <c r="I918" s="3"/>
      <c r="J918" s="3"/>
      <c r="K918" s="3"/>
      <c r="L918" s="5"/>
      <c r="T918" s="2"/>
      <c r="AU918" s="5"/>
      <c r="BD918" s="5"/>
      <c r="BE918" s="5"/>
      <c r="BF918" s="5"/>
      <c r="BG918" s="5"/>
      <c r="BH918" s="5"/>
      <c r="BI918" s="5"/>
      <c r="BO918" s="128"/>
      <c r="BP918" s="128"/>
      <c r="BQ918" s="128"/>
      <c r="BR918" s="128"/>
    </row>
    <row r="919" spans="1:70" s="6" customFormat="1" x14ac:dyDescent="0.25">
      <c r="A919" s="1"/>
      <c r="B919" s="2"/>
      <c r="C919" s="4"/>
      <c r="D919" s="3"/>
      <c r="E919" s="3"/>
      <c r="F919" s="3"/>
      <c r="G919" s="3"/>
      <c r="H919" s="3"/>
      <c r="I919" s="3"/>
      <c r="J919" s="3"/>
      <c r="K919" s="3"/>
      <c r="L919" s="5"/>
      <c r="T919" s="2"/>
      <c r="AU919" s="5"/>
      <c r="BD919" s="5"/>
      <c r="BE919" s="5"/>
      <c r="BF919" s="5"/>
      <c r="BG919" s="5"/>
      <c r="BH919" s="5"/>
      <c r="BI919" s="5"/>
      <c r="BO919" s="128"/>
      <c r="BP919" s="128"/>
      <c r="BQ919" s="128"/>
      <c r="BR919" s="128"/>
    </row>
    <row r="920" spans="1:70" s="6" customFormat="1" x14ac:dyDescent="0.25">
      <c r="A920" s="1"/>
      <c r="B920" s="2"/>
      <c r="C920" s="4"/>
      <c r="D920" s="3"/>
      <c r="E920" s="3"/>
      <c r="F920" s="3"/>
      <c r="G920" s="3"/>
      <c r="H920" s="3"/>
      <c r="I920" s="3"/>
      <c r="J920" s="3"/>
      <c r="K920" s="3"/>
      <c r="L920" s="5"/>
      <c r="T920" s="2"/>
      <c r="AU920" s="5"/>
      <c r="BD920" s="5"/>
      <c r="BE920" s="5"/>
      <c r="BF920" s="5"/>
      <c r="BG920" s="5"/>
      <c r="BH920" s="5"/>
      <c r="BI920" s="5"/>
      <c r="BO920" s="128"/>
      <c r="BP920" s="128"/>
      <c r="BQ920" s="128"/>
      <c r="BR920" s="128"/>
    </row>
    <row r="921" spans="1:70" s="6" customFormat="1" x14ac:dyDescent="0.25">
      <c r="A921" s="1"/>
      <c r="B921" s="2"/>
      <c r="C921" s="4"/>
      <c r="D921" s="3"/>
      <c r="E921" s="3"/>
      <c r="F921" s="3"/>
      <c r="G921" s="3"/>
      <c r="H921" s="3"/>
      <c r="I921" s="3"/>
      <c r="J921" s="3"/>
      <c r="K921" s="3"/>
      <c r="L921" s="5"/>
      <c r="T921" s="2"/>
      <c r="AU921" s="5"/>
      <c r="BD921" s="5"/>
      <c r="BE921" s="5"/>
      <c r="BF921" s="5"/>
      <c r="BG921" s="5"/>
      <c r="BH921" s="5"/>
      <c r="BI921" s="5"/>
      <c r="BO921" s="128"/>
      <c r="BP921" s="128"/>
      <c r="BQ921" s="128"/>
      <c r="BR921" s="128"/>
    </row>
    <row r="922" spans="1:70" s="6" customFormat="1" x14ac:dyDescent="0.25">
      <c r="A922" s="1"/>
      <c r="B922" s="2"/>
      <c r="C922" s="4"/>
      <c r="D922" s="3"/>
      <c r="E922" s="3"/>
      <c r="F922" s="3"/>
      <c r="G922" s="3"/>
      <c r="H922" s="3"/>
      <c r="I922" s="3"/>
      <c r="J922" s="3"/>
      <c r="K922" s="3"/>
      <c r="L922" s="5"/>
      <c r="T922" s="2"/>
      <c r="AU922" s="5"/>
      <c r="BD922" s="5"/>
      <c r="BE922" s="5"/>
      <c r="BF922" s="5"/>
      <c r="BG922" s="5"/>
      <c r="BH922" s="5"/>
      <c r="BI922" s="5"/>
      <c r="BO922" s="128"/>
      <c r="BP922" s="128"/>
      <c r="BQ922" s="128"/>
      <c r="BR922" s="128"/>
    </row>
    <row r="923" spans="1:70" s="6" customFormat="1" x14ac:dyDescent="0.25">
      <c r="A923" s="1"/>
      <c r="B923" s="2"/>
      <c r="C923" s="4"/>
      <c r="D923" s="3"/>
      <c r="E923" s="3"/>
      <c r="F923" s="3"/>
      <c r="G923" s="3"/>
      <c r="H923" s="3"/>
      <c r="I923" s="3"/>
      <c r="J923" s="3"/>
      <c r="K923" s="3"/>
      <c r="L923" s="5"/>
      <c r="T923" s="2"/>
      <c r="AU923" s="5"/>
      <c r="BD923" s="5"/>
      <c r="BE923" s="5"/>
      <c r="BF923" s="5"/>
      <c r="BG923" s="5"/>
      <c r="BH923" s="5"/>
      <c r="BI923" s="5"/>
      <c r="BO923" s="128"/>
      <c r="BP923" s="128"/>
      <c r="BQ923" s="128"/>
      <c r="BR923" s="128"/>
    </row>
    <row r="924" spans="1:70" s="6" customFormat="1" x14ac:dyDescent="0.25">
      <c r="A924" s="1"/>
      <c r="B924" s="2"/>
      <c r="C924" s="4"/>
      <c r="D924" s="3"/>
      <c r="E924" s="3"/>
      <c r="F924" s="3"/>
      <c r="G924" s="3"/>
      <c r="H924" s="3"/>
      <c r="I924" s="3"/>
      <c r="J924" s="3"/>
      <c r="K924" s="3"/>
      <c r="L924" s="5"/>
      <c r="T924" s="2"/>
      <c r="AU924" s="5"/>
      <c r="BD924" s="5"/>
      <c r="BE924" s="5"/>
      <c r="BF924" s="5"/>
      <c r="BG924" s="5"/>
      <c r="BH924" s="5"/>
      <c r="BI924" s="5"/>
      <c r="BO924" s="128"/>
      <c r="BP924" s="128"/>
      <c r="BQ924" s="128"/>
      <c r="BR924" s="128"/>
    </row>
    <row r="925" spans="1:70" s="6" customFormat="1" x14ac:dyDescent="0.25">
      <c r="A925" s="1"/>
      <c r="B925" s="2"/>
      <c r="C925" s="4"/>
      <c r="D925" s="3"/>
      <c r="E925" s="3"/>
      <c r="F925" s="3"/>
      <c r="G925" s="3"/>
      <c r="H925" s="3"/>
      <c r="I925" s="3"/>
      <c r="J925" s="3"/>
      <c r="K925" s="3"/>
      <c r="L925" s="5"/>
      <c r="T925" s="2"/>
      <c r="AU925" s="5"/>
      <c r="BD925" s="5"/>
      <c r="BE925" s="5"/>
      <c r="BF925" s="5"/>
      <c r="BG925" s="5"/>
      <c r="BH925" s="5"/>
      <c r="BI925" s="5"/>
      <c r="BO925" s="128"/>
      <c r="BP925" s="128"/>
      <c r="BQ925" s="128"/>
      <c r="BR925" s="128"/>
    </row>
    <row r="926" spans="1:70" s="6" customFormat="1" x14ac:dyDescent="0.25">
      <c r="A926" s="1"/>
      <c r="B926" s="2"/>
      <c r="C926" s="4"/>
      <c r="D926" s="3"/>
      <c r="E926" s="3"/>
      <c r="F926" s="3"/>
      <c r="G926" s="3"/>
      <c r="H926" s="3"/>
      <c r="I926" s="3"/>
      <c r="J926" s="3"/>
      <c r="K926" s="3"/>
      <c r="L926" s="5"/>
      <c r="T926" s="2"/>
      <c r="AU926" s="5"/>
      <c r="BD926" s="5"/>
      <c r="BE926" s="5"/>
      <c r="BF926" s="5"/>
      <c r="BG926" s="5"/>
      <c r="BH926" s="5"/>
      <c r="BI926" s="5"/>
      <c r="BO926" s="128"/>
      <c r="BP926" s="128"/>
      <c r="BQ926" s="128"/>
      <c r="BR926" s="128"/>
    </row>
    <row r="927" spans="1:70" s="6" customFormat="1" x14ac:dyDescent="0.25">
      <c r="A927" s="1"/>
      <c r="B927" s="2"/>
      <c r="C927" s="4"/>
      <c r="D927" s="3"/>
      <c r="E927" s="3"/>
      <c r="F927" s="3"/>
      <c r="G927" s="3"/>
      <c r="H927" s="3"/>
      <c r="I927" s="3"/>
      <c r="J927" s="3"/>
      <c r="K927" s="3"/>
      <c r="L927" s="5"/>
      <c r="T927" s="2"/>
      <c r="AU927" s="5"/>
      <c r="BD927" s="5"/>
      <c r="BE927" s="5"/>
      <c r="BF927" s="5"/>
      <c r="BG927" s="5"/>
      <c r="BH927" s="5"/>
      <c r="BI927" s="5"/>
      <c r="BO927" s="128"/>
      <c r="BP927" s="128"/>
      <c r="BQ927" s="128"/>
      <c r="BR927" s="128"/>
    </row>
    <row r="928" spans="1:70" s="6" customFormat="1" x14ac:dyDescent="0.25">
      <c r="A928" s="1"/>
      <c r="B928" s="2"/>
      <c r="C928" s="4"/>
      <c r="D928" s="3"/>
      <c r="E928" s="3"/>
      <c r="F928" s="3"/>
      <c r="G928" s="3"/>
      <c r="H928" s="3"/>
      <c r="I928" s="3"/>
      <c r="J928" s="3"/>
      <c r="K928" s="3"/>
      <c r="L928" s="5"/>
      <c r="T928" s="2"/>
      <c r="AU928" s="5"/>
      <c r="BD928" s="5"/>
      <c r="BE928" s="5"/>
      <c r="BF928" s="5"/>
      <c r="BG928" s="5"/>
      <c r="BH928" s="5"/>
      <c r="BI928" s="5"/>
      <c r="BO928" s="128"/>
      <c r="BP928" s="128"/>
      <c r="BQ928" s="128"/>
      <c r="BR928" s="128"/>
    </row>
    <row r="929" spans="1:70" s="6" customFormat="1" x14ac:dyDescent="0.25">
      <c r="A929" s="1"/>
      <c r="B929" s="2"/>
      <c r="C929" s="4"/>
      <c r="D929" s="3"/>
      <c r="E929" s="3"/>
      <c r="F929" s="3"/>
      <c r="G929" s="3"/>
      <c r="H929" s="3"/>
      <c r="I929" s="3"/>
      <c r="J929" s="3"/>
      <c r="K929" s="3"/>
      <c r="L929" s="5"/>
      <c r="T929" s="2"/>
      <c r="AU929" s="5"/>
      <c r="BD929" s="5"/>
      <c r="BE929" s="5"/>
      <c r="BF929" s="5"/>
      <c r="BG929" s="5"/>
      <c r="BH929" s="5"/>
      <c r="BI929" s="5"/>
      <c r="BO929" s="128"/>
      <c r="BP929" s="128"/>
      <c r="BQ929" s="128"/>
      <c r="BR929" s="128"/>
    </row>
    <row r="930" spans="1:70" s="6" customFormat="1" x14ac:dyDescent="0.25">
      <c r="A930" s="1"/>
      <c r="B930" s="2"/>
      <c r="C930" s="4"/>
      <c r="D930" s="3"/>
      <c r="E930" s="3"/>
      <c r="F930" s="3"/>
      <c r="G930" s="3"/>
      <c r="H930" s="3"/>
      <c r="I930" s="3"/>
      <c r="J930" s="3"/>
      <c r="K930" s="3"/>
      <c r="L930" s="5"/>
      <c r="T930" s="2"/>
      <c r="AU930" s="5"/>
      <c r="BD930" s="5"/>
      <c r="BE930" s="5"/>
      <c r="BF930" s="5"/>
      <c r="BG930" s="5"/>
      <c r="BH930" s="5"/>
      <c r="BI930" s="5"/>
      <c r="BO930" s="128"/>
      <c r="BP930" s="128"/>
      <c r="BQ930" s="128"/>
      <c r="BR930" s="128"/>
    </row>
    <row r="931" spans="1:70" s="6" customFormat="1" x14ac:dyDescent="0.25">
      <c r="A931" s="1"/>
      <c r="B931" s="2"/>
      <c r="C931" s="4"/>
      <c r="D931" s="3"/>
      <c r="E931" s="3"/>
      <c r="F931" s="3"/>
      <c r="G931" s="3"/>
      <c r="H931" s="3"/>
      <c r="I931" s="3"/>
      <c r="J931" s="3"/>
      <c r="K931" s="3"/>
      <c r="L931" s="5"/>
      <c r="T931" s="2"/>
      <c r="AU931" s="5"/>
      <c r="BD931" s="5"/>
      <c r="BE931" s="5"/>
      <c r="BF931" s="5"/>
      <c r="BG931" s="5"/>
      <c r="BH931" s="5"/>
      <c r="BI931" s="5"/>
      <c r="BO931" s="128"/>
      <c r="BP931" s="128"/>
      <c r="BQ931" s="128"/>
      <c r="BR931" s="128"/>
    </row>
    <row r="932" spans="1:70" s="6" customFormat="1" x14ac:dyDescent="0.25">
      <c r="A932" s="1"/>
      <c r="B932" s="2"/>
      <c r="C932" s="4"/>
      <c r="D932" s="3"/>
      <c r="E932" s="3"/>
      <c r="F932" s="3"/>
      <c r="G932" s="3"/>
      <c r="H932" s="3"/>
      <c r="I932" s="3"/>
      <c r="J932" s="3"/>
      <c r="K932" s="3"/>
      <c r="L932" s="5"/>
      <c r="T932" s="2"/>
      <c r="AU932" s="5"/>
      <c r="BD932" s="5"/>
      <c r="BE932" s="5"/>
      <c r="BF932" s="5"/>
      <c r="BG932" s="5"/>
      <c r="BH932" s="5"/>
      <c r="BI932" s="5"/>
      <c r="BO932" s="128"/>
      <c r="BP932" s="128"/>
      <c r="BQ932" s="128"/>
      <c r="BR932" s="128"/>
    </row>
    <row r="933" spans="1:70" s="6" customFormat="1" x14ac:dyDescent="0.25">
      <c r="A933" s="1"/>
      <c r="B933" s="2"/>
      <c r="C933" s="4"/>
      <c r="D933" s="3"/>
      <c r="E933" s="3"/>
      <c r="F933" s="3"/>
      <c r="G933" s="3"/>
      <c r="H933" s="3"/>
      <c r="I933" s="3"/>
      <c r="J933" s="3"/>
      <c r="K933" s="3"/>
      <c r="L933" s="5"/>
      <c r="T933" s="2"/>
      <c r="AU933" s="5"/>
      <c r="BD933" s="5"/>
      <c r="BE933" s="5"/>
      <c r="BF933" s="5"/>
      <c r="BG933" s="5"/>
      <c r="BH933" s="5"/>
      <c r="BI933" s="5"/>
      <c r="BO933" s="128"/>
      <c r="BP933" s="128"/>
      <c r="BQ933" s="128"/>
      <c r="BR933" s="128"/>
    </row>
    <row r="934" spans="1:70" s="6" customFormat="1" x14ac:dyDescent="0.25">
      <c r="A934" s="1"/>
      <c r="B934" s="2"/>
      <c r="C934" s="4"/>
      <c r="D934" s="3"/>
      <c r="E934" s="3"/>
      <c r="F934" s="3"/>
      <c r="G934" s="3"/>
      <c r="H934" s="3"/>
      <c r="I934" s="3"/>
      <c r="J934" s="3"/>
      <c r="K934" s="3"/>
      <c r="L934" s="5"/>
      <c r="T934" s="2"/>
      <c r="AU934" s="5"/>
      <c r="BD934" s="5"/>
      <c r="BE934" s="5"/>
      <c r="BF934" s="5"/>
      <c r="BG934" s="5"/>
      <c r="BH934" s="5"/>
      <c r="BI934" s="5"/>
      <c r="BO934" s="128"/>
      <c r="BP934" s="128"/>
      <c r="BQ934" s="128"/>
      <c r="BR934" s="128"/>
    </row>
    <row r="935" spans="1:70" s="6" customFormat="1" x14ac:dyDescent="0.25">
      <c r="A935" s="1"/>
      <c r="B935" s="2"/>
      <c r="C935" s="4"/>
      <c r="D935" s="3"/>
      <c r="E935" s="3"/>
      <c r="F935" s="3"/>
      <c r="G935" s="3"/>
      <c r="H935" s="3"/>
      <c r="I935" s="3"/>
      <c r="J935" s="3"/>
      <c r="K935" s="3"/>
      <c r="L935" s="5"/>
      <c r="T935" s="2"/>
      <c r="AU935" s="5"/>
      <c r="BD935" s="5"/>
      <c r="BE935" s="5"/>
      <c r="BF935" s="5"/>
      <c r="BG935" s="5"/>
      <c r="BH935" s="5"/>
      <c r="BI935" s="5"/>
      <c r="BO935" s="128"/>
      <c r="BP935" s="128"/>
      <c r="BQ935" s="128"/>
      <c r="BR935" s="128"/>
    </row>
    <row r="936" spans="1:70" s="6" customFormat="1" x14ac:dyDescent="0.25">
      <c r="A936" s="1"/>
      <c r="B936" s="2"/>
      <c r="C936" s="4"/>
      <c r="D936" s="3"/>
      <c r="E936" s="3"/>
      <c r="F936" s="3"/>
      <c r="G936" s="3"/>
      <c r="H936" s="3"/>
      <c r="I936" s="3"/>
      <c r="J936" s="3"/>
      <c r="K936" s="3"/>
      <c r="L936" s="5"/>
      <c r="T936" s="2"/>
      <c r="AU936" s="5"/>
      <c r="BD936" s="5"/>
      <c r="BE936" s="5"/>
      <c r="BF936" s="5"/>
      <c r="BG936" s="5"/>
      <c r="BH936" s="5"/>
      <c r="BI936" s="5"/>
      <c r="BO936" s="128"/>
      <c r="BP936" s="128"/>
      <c r="BQ936" s="128"/>
      <c r="BR936" s="128"/>
    </row>
    <row r="937" spans="1:70" s="6" customFormat="1" x14ac:dyDescent="0.25">
      <c r="A937" s="1"/>
      <c r="B937" s="2"/>
      <c r="C937" s="4"/>
      <c r="D937" s="3"/>
      <c r="E937" s="3"/>
      <c r="F937" s="3"/>
      <c r="G937" s="3"/>
      <c r="H937" s="3"/>
      <c r="I937" s="3"/>
      <c r="J937" s="3"/>
      <c r="K937" s="3"/>
      <c r="L937" s="5"/>
      <c r="T937" s="2"/>
      <c r="AU937" s="5"/>
      <c r="BD937" s="5"/>
      <c r="BE937" s="5"/>
      <c r="BF937" s="5"/>
      <c r="BG937" s="5"/>
      <c r="BH937" s="5"/>
      <c r="BI937" s="5"/>
      <c r="BO937" s="128"/>
      <c r="BP937" s="128"/>
      <c r="BQ937" s="128"/>
      <c r="BR937" s="128"/>
    </row>
    <row r="938" spans="1:70" s="6" customFormat="1" x14ac:dyDescent="0.25">
      <c r="A938" s="1"/>
      <c r="B938" s="2"/>
      <c r="C938" s="4"/>
      <c r="D938" s="3"/>
      <c r="E938" s="3"/>
      <c r="F938" s="3"/>
      <c r="G938" s="3"/>
      <c r="H938" s="3"/>
      <c r="I938" s="3"/>
      <c r="J938" s="3"/>
      <c r="K938" s="3"/>
      <c r="L938" s="5"/>
      <c r="T938" s="2"/>
      <c r="AU938" s="5"/>
      <c r="BD938" s="5"/>
      <c r="BE938" s="5"/>
      <c r="BF938" s="5"/>
      <c r="BG938" s="5"/>
      <c r="BH938" s="5"/>
      <c r="BI938" s="5"/>
      <c r="BO938" s="128"/>
      <c r="BP938" s="128"/>
      <c r="BQ938" s="128"/>
      <c r="BR938" s="128"/>
    </row>
    <row r="939" spans="1:70" s="6" customFormat="1" x14ac:dyDescent="0.25">
      <c r="A939" s="1"/>
      <c r="B939" s="2"/>
      <c r="C939" s="4"/>
      <c r="D939" s="3"/>
      <c r="E939" s="3"/>
      <c r="F939" s="3"/>
      <c r="G939" s="3"/>
      <c r="H939" s="3"/>
      <c r="I939" s="3"/>
      <c r="J939" s="3"/>
      <c r="K939" s="3"/>
      <c r="L939" s="5"/>
      <c r="T939" s="2"/>
      <c r="AU939" s="5"/>
      <c r="BD939" s="5"/>
      <c r="BE939" s="5"/>
      <c r="BF939" s="5"/>
      <c r="BG939" s="5"/>
      <c r="BH939" s="5"/>
      <c r="BI939" s="5"/>
      <c r="BO939" s="128"/>
      <c r="BP939" s="128"/>
      <c r="BQ939" s="128"/>
      <c r="BR939" s="128"/>
    </row>
    <row r="940" spans="1:70" s="6" customFormat="1" x14ac:dyDescent="0.25">
      <c r="A940" s="1"/>
      <c r="B940" s="2"/>
      <c r="C940" s="4"/>
      <c r="D940" s="3"/>
      <c r="E940" s="3"/>
      <c r="F940" s="3"/>
      <c r="G940" s="3"/>
      <c r="H940" s="3"/>
      <c r="I940" s="3"/>
      <c r="J940" s="3"/>
      <c r="K940" s="3"/>
      <c r="L940" s="5"/>
      <c r="T940" s="2"/>
      <c r="AU940" s="5"/>
      <c r="BD940" s="5"/>
      <c r="BE940" s="5"/>
      <c r="BF940" s="5"/>
      <c r="BG940" s="5"/>
      <c r="BH940" s="5"/>
      <c r="BI940" s="5"/>
      <c r="BO940" s="128"/>
      <c r="BP940" s="128"/>
      <c r="BQ940" s="128"/>
      <c r="BR940" s="128"/>
    </row>
    <row r="941" spans="1:70" s="6" customFormat="1" x14ac:dyDescent="0.25">
      <c r="A941" s="1"/>
      <c r="B941" s="2"/>
      <c r="C941" s="4"/>
      <c r="D941" s="3"/>
      <c r="E941" s="3"/>
      <c r="F941" s="3"/>
      <c r="G941" s="3"/>
      <c r="H941" s="3"/>
      <c r="I941" s="3"/>
      <c r="J941" s="3"/>
      <c r="K941" s="3"/>
      <c r="L941" s="5"/>
      <c r="T941" s="2"/>
      <c r="AU941" s="5"/>
      <c r="BD941" s="5"/>
      <c r="BE941" s="5"/>
      <c r="BF941" s="5"/>
      <c r="BG941" s="5"/>
      <c r="BH941" s="5"/>
      <c r="BI941" s="5"/>
      <c r="BO941" s="128"/>
      <c r="BP941" s="128"/>
      <c r="BQ941" s="128"/>
      <c r="BR941" s="128"/>
    </row>
    <row r="942" spans="1:70" s="6" customFormat="1" x14ac:dyDescent="0.25">
      <c r="A942" s="1"/>
      <c r="B942" s="2"/>
      <c r="C942" s="4"/>
      <c r="D942" s="3"/>
      <c r="E942" s="3"/>
      <c r="F942" s="3"/>
      <c r="G942" s="3"/>
      <c r="H942" s="3"/>
      <c r="I942" s="3"/>
      <c r="J942" s="3"/>
      <c r="K942" s="3"/>
      <c r="L942" s="5"/>
      <c r="T942" s="2"/>
      <c r="AU942" s="5"/>
      <c r="BD942" s="5"/>
      <c r="BE942" s="5"/>
      <c r="BF942" s="5"/>
      <c r="BG942" s="5"/>
      <c r="BH942" s="5"/>
      <c r="BI942" s="5"/>
      <c r="BO942" s="128"/>
      <c r="BP942" s="128"/>
      <c r="BQ942" s="128"/>
      <c r="BR942" s="128"/>
    </row>
    <row r="943" spans="1:70" s="6" customFormat="1" x14ac:dyDescent="0.25">
      <c r="A943" s="1"/>
      <c r="B943" s="2"/>
      <c r="C943" s="4"/>
      <c r="D943" s="3"/>
      <c r="E943" s="3"/>
      <c r="F943" s="3"/>
      <c r="G943" s="3"/>
      <c r="H943" s="3"/>
      <c r="I943" s="3"/>
      <c r="J943" s="3"/>
      <c r="K943" s="3"/>
      <c r="L943" s="5"/>
      <c r="T943" s="2"/>
      <c r="AU943" s="5"/>
      <c r="BD943" s="5"/>
      <c r="BE943" s="5"/>
      <c r="BF943" s="5"/>
      <c r="BG943" s="5"/>
      <c r="BH943" s="5"/>
      <c r="BI943" s="5"/>
      <c r="BO943" s="128"/>
      <c r="BP943" s="128"/>
      <c r="BQ943" s="128"/>
      <c r="BR943" s="128"/>
    </row>
    <row r="944" spans="1:70" s="6" customFormat="1" x14ac:dyDescent="0.25">
      <c r="A944" s="1"/>
      <c r="B944" s="2"/>
      <c r="C944" s="4"/>
      <c r="D944" s="3"/>
      <c r="E944" s="3"/>
      <c r="F944" s="3"/>
      <c r="G944" s="3"/>
      <c r="H944" s="3"/>
      <c r="I944" s="3"/>
      <c r="J944" s="3"/>
      <c r="K944" s="3"/>
      <c r="L944" s="5"/>
      <c r="T944" s="2"/>
      <c r="AU944" s="5"/>
      <c r="BD944" s="5"/>
      <c r="BE944" s="5"/>
      <c r="BF944" s="5"/>
      <c r="BG944" s="5"/>
      <c r="BH944" s="5"/>
      <c r="BI944" s="5"/>
      <c r="BO944" s="128"/>
      <c r="BP944" s="128"/>
      <c r="BQ944" s="128"/>
      <c r="BR944" s="128"/>
    </row>
    <row r="945" spans="1:70" s="6" customFormat="1" x14ac:dyDescent="0.25">
      <c r="A945" s="1"/>
      <c r="B945" s="2"/>
      <c r="C945" s="4"/>
      <c r="D945" s="3"/>
      <c r="E945" s="3"/>
      <c r="F945" s="3"/>
      <c r="G945" s="3"/>
      <c r="H945" s="3"/>
      <c r="I945" s="3"/>
      <c r="J945" s="3"/>
      <c r="K945" s="3"/>
      <c r="L945" s="5"/>
      <c r="T945" s="2"/>
      <c r="AU945" s="5"/>
      <c r="BD945" s="5"/>
      <c r="BE945" s="5"/>
      <c r="BF945" s="5"/>
      <c r="BG945" s="5"/>
      <c r="BH945" s="5"/>
      <c r="BI945" s="5"/>
      <c r="BO945" s="128"/>
      <c r="BP945" s="128"/>
      <c r="BQ945" s="128"/>
      <c r="BR945" s="128"/>
    </row>
    <row r="946" spans="1:70" s="6" customFormat="1" x14ac:dyDescent="0.25">
      <c r="A946" s="1"/>
      <c r="B946" s="2"/>
      <c r="C946" s="4"/>
      <c r="D946" s="3"/>
      <c r="E946" s="3"/>
      <c r="F946" s="3"/>
      <c r="G946" s="3"/>
      <c r="H946" s="3"/>
      <c r="I946" s="3"/>
      <c r="J946" s="3"/>
      <c r="K946" s="3"/>
      <c r="L946" s="5"/>
      <c r="T946" s="2"/>
      <c r="AU946" s="5"/>
      <c r="BD946" s="5"/>
      <c r="BE946" s="5"/>
      <c r="BF946" s="5"/>
      <c r="BG946" s="5"/>
      <c r="BH946" s="5"/>
      <c r="BI946" s="5"/>
      <c r="BO946" s="128"/>
      <c r="BP946" s="128"/>
      <c r="BQ946" s="128"/>
      <c r="BR946" s="128"/>
    </row>
    <row r="947" spans="1:70" s="6" customFormat="1" x14ac:dyDescent="0.25">
      <c r="A947" s="1"/>
      <c r="B947" s="2"/>
      <c r="C947" s="4"/>
      <c r="D947" s="3"/>
      <c r="E947" s="3"/>
      <c r="F947" s="3"/>
      <c r="G947" s="3"/>
      <c r="H947" s="3"/>
      <c r="I947" s="3"/>
      <c r="J947" s="3"/>
      <c r="K947" s="3"/>
      <c r="L947" s="5"/>
      <c r="T947" s="2"/>
      <c r="AU947" s="5"/>
      <c r="BD947" s="5"/>
      <c r="BE947" s="5"/>
      <c r="BF947" s="5"/>
      <c r="BG947" s="5"/>
      <c r="BH947" s="5"/>
      <c r="BI947" s="5"/>
      <c r="BO947" s="128"/>
      <c r="BP947" s="128"/>
      <c r="BQ947" s="128"/>
      <c r="BR947" s="128"/>
    </row>
    <row r="948" spans="1:70" s="6" customFormat="1" x14ac:dyDescent="0.25">
      <c r="A948" s="1"/>
      <c r="B948" s="2"/>
      <c r="C948" s="4"/>
      <c r="D948" s="3"/>
      <c r="E948" s="3"/>
      <c r="F948" s="3"/>
      <c r="G948" s="3"/>
      <c r="H948" s="3"/>
      <c r="I948" s="3"/>
      <c r="J948" s="3"/>
      <c r="K948" s="3"/>
      <c r="L948" s="5"/>
      <c r="T948" s="2"/>
      <c r="AU948" s="5"/>
      <c r="BD948" s="5"/>
      <c r="BE948" s="5"/>
      <c r="BF948" s="5"/>
      <c r="BG948" s="5"/>
      <c r="BH948" s="5"/>
      <c r="BI948" s="5"/>
      <c r="BO948" s="128"/>
      <c r="BP948" s="128"/>
      <c r="BQ948" s="128"/>
      <c r="BR948" s="128"/>
    </row>
    <row r="949" spans="1:70" s="6" customFormat="1" x14ac:dyDescent="0.25">
      <c r="A949" s="1"/>
      <c r="B949" s="2"/>
      <c r="C949" s="4"/>
      <c r="D949" s="3"/>
      <c r="E949" s="3"/>
      <c r="F949" s="3"/>
      <c r="G949" s="3"/>
      <c r="H949" s="3"/>
      <c r="I949" s="3"/>
      <c r="J949" s="3"/>
      <c r="K949" s="3"/>
      <c r="L949" s="5"/>
      <c r="T949" s="2"/>
      <c r="AU949" s="5"/>
      <c r="BD949" s="5"/>
      <c r="BE949" s="5"/>
      <c r="BF949" s="5"/>
      <c r="BG949" s="5"/>
      <c r="BH949" s="5"/>
      <c r="BI949" s="5"/>
      <c r="BO949" s="128"/>
      <c r="BP949" s="128"/>
      <c r="BQ949" s="128"/>
      <c r="BR949" s="128"/>
    </row>
    <row r="950" spans="1:70" s="6" customFormat="1" x14ac:dyDescent="0.25">
      <c r="A950" s="1"/>
      <c r="B950" s="2"/>
      <c r="C950" s="4"/>
      <c r="D950" s="3"/>
      <c r="E950" s="3"/>
      <c r="F950" s="3"/>
      <c r="G950" s="3"/>
      <c r="H950" s="3"/>
      <c r="I950" s="3"/>
      <c r="J950" s="3"/>
      <c r="K950" s="3"/>
      <c r="L950" s="5"/>
      <c r="T950" s="2"/>
      <c r="AU950" s="5"/>
      <c r="BD950" s="5"/>
      <c r="BE950" s="5"/>
      <c r="BF950" s="5"/>
      <c r="BG950" s="5"/>
      <c r="BH950" s="5"/>
      <c r="BI950" s="5"/>
      <c r="BO950" s="128"/>
      <c r="BP950" s="128"/>
      <c r="BQ950" s="128"/>
      <c r="BR950" s="128"/>
    </row>
    <row r="951" spans="1:70" s="6" customFormat="1" x14ac:dyDescent="0.25">
      <c r="A951" s="1"/>
      <c r="B951" s="2"/>
      <c r="C951" s="4"/>
      <c r="D951" s="3"/>
      <c r="E951" s="3"/>
      <c r="F951" s="3"/>
      <c r="G951" s="3"/>
      <c r="H951" s="3"/>
      <c r="I951" s="3"/>
      <c r="J951" s="3"/>
      <c r="K951" s="3"/>
      <c r="L951" s="5"/>
      <c r="T951" s="2"/>
      <c r="AU951" s="5"/>
      <c r="BD951" s="5"/>
      <c r="BE951" s="5"/>
      <c r="BF951" s="5"/>
      <c r="BG951" s="5"/>
      <c r="BH951" s="5"/>
      <c r="BI951" s="5"/>
      <c r="BO951" s="128"/>
      <c r="BP951" s="128"/>
      <c r="BQ951" s="128"/>
      <c r="BR951" s="128"/>
    </row>
    <row r="952" spans="1:70" s="6" customFormat="1" x14ac:dyDescent="0.25">
      <c r="A952" s="1"/>
      <c r="B952" s="2"/>
      <c r="C952" s="4"/>
      <c r="D952" s="3"/>
      <c r="E952" s="3"/>
      <c r="F952" s="3"/>
      <c r="G952" s="3"/>
      <c r="H952" s="3"/>
      <c r="I952" s="3"/>
      <c r="J952" s="3"/>
      <c r="K952" s="3"/>
      <c r="L952" s="5"/>
      <c r="T952" s="2"/>
      <c r="AU952" s="5"/>
      <c r="BD952" s="5"/>
      <c r="BE952" s="5"/>
      <c r="BF952" s="5"/>
      <c r="BG952" s="5"/>
      <c r="BH952" s="5"/>
      <c r="BI952" s="5"/>
      <c r="BO952" s="128"/>
      <c r="BP952" s="128"/>
      <c r="BQ952" s="128"/>
      <c r="BR952" s="128"/>
    </row>
    <row r="953" spans="1:70" s="6" customFormat="1" x14ac:dyDescent="0.25">
      <c r="A953" s="1"/>
      <c r="B953" s="2"/>
      <c r="C953" s="4"/>
      <c r="D953" s="3"/>
      <c r="E953" s="3"/>
      <c r="F953" s="3"/>
      <c r="G953" s="3"/>
      <c r="H953" s="3"/>
      <c r="I953" s="3"/>
      <c r="J953" s="3"/>
      <c r="K953" s="3"/>
      <c r="L953" s="5"/>
      <c r="T953" s="2"/>
      <c r="AU953" s="5"/>
      <c r="BD953" s="5"/>
      <c r="BE953" s="5"/>
      <c r="BF953" s="5"/>
      <c r="BG953" s="5"/>
      <c r="BH953" s="5"/>
      <c r="BI953" s="5"/>
      <c r="BO953" s="128"/>
      <c r="BP953" s="128"/>
      <c r="BQ953" s="128"/>
      <c r="BR953" s="128"/>
    </row>
    <row r="954" spans="1:70" s="6" customFormat="1" x14ac:dyDescent="0.25">
      <c r="A954" s="1"/>
      <c r="B954" s="2"/>
      <c r="C954" s="4"/>
      <c r="D954" s="3"/>
      <c r="E954" s="3"/>
      <c r="F954" s="3"/>
      <c r="G954" s="3"/>
      <c r="H954" s="3"/>
      <c r="I954" s="3"/>
      <c r="J954" s="3"/>
      <c r="K954" s="3"/>
      <c r="L954" s="5"/>
      <c r="T954" s="2"/>
      <c r="AU954" s="5"/>
      <c r="BD954" s="5"/>
      <c r="BE954" s="5"/>
      <c r="BF954" s="5"/>
      <c r="BG954" s="5"/>
      <c r="BH954" s="5"/>
      <c r="BI954" s="5"/>
      <c r="BO954" s="128"/>
      <c r="BP954" s="128"/>
      <c r="BQ954" s="128"/>
      <c r="BR954" s="128"/>
    </row>
    <row r="955" spans="1:70" s="6" customFormat="1" x14ac:dyDescent="0.25">
      <c r="A955" s="1"/>
      <c r="B955" s="2"/>
      <c r="C955" s="4"/>
      <c r="D955" s="3"/>
      <c r="E955" s="3"/>
      <c r="F955" s="3"/>
      <c r="G955" s="3"/>
      <c r="H955" s="3"/>
      <c r="I955" s="3"/>
      <c r="J955" s="3"/>
      <c r="K955" s="3"/>
      <c r="L955" s="5"/>
      <c r="T955" s="2"/>
      <c r="AU955" s="5"/>
      <c r="BD955" s="5"/>
      <c r="BE955" s="5"/>
      <c r="BF955" s="5"/>
      <c r="BG955" s="5"/>
      <c r="BH955" s="5"/>
      <c r="BI955" s="5"/>
      <c r="BO955" s="128"/>
      <c r="BP955" s="128"/>
      <c r="BQ955" s="128"/>
      <c r="BR955" s="128"/>
    </row>
    <row r="956" spans="1:70" s="6" customFormat="1" x14ac:dyDescent="0.25">
      <c r="A956" s="1"/>
      <c r="B956" s="2"/>
      <c r="C956" s="4"/>
      <c r="D956" s="3"/>
      <c r="E956" s="3"/>
      <c r="F956" s="3"/>
      <c r="G956" s="3"/>
      <c r="H956" s="3"/>
      <c r="I956" s="3"/>
      <c r="J956" s="3"/>
      <c r="K956" s="3"/>
      <c r="L956" s="5"/>
      <c r="T956" s="2"/>
      <c r="AU956" s="5"/>
      <c r="BD956" s="5"/>
      <c r="BE956" s="5"/>
      <c r="BF956" s="5"/>
      <c r="BG956" s="5"/>
      <c r="BH956" s="5"/>
      <c r="BI956" s="5"/>
      <c r="BO956" s="128"/>
      <c r="BP956" s="128"/>
      <c r="BQ956" s="128"/>
      <c r="BR956" s="128"/>
    </row>
    <row r="957" spans="1:70" s="6" customFormat="1" x14ac:dyDescent="0.25">
      <c r="A957" s="1"/>
      <c r="B957" s="2"/>
      <c r="C957" s="4"/>
      <c r="D957" s="3"/>
      <c r="E957" s="3"/>
      <c r="F957" s="3"/>
      <c r="G957" s="3"/>
      <c r="H957" s="3"/>
      <c r="I957" s="3"/>
      <c r="J957" s="3"/>
      <c r="K957" s="3"/>
      <c r="L957" s="5"/>
      <c r="T957" s="2"/>
      <c r="AU957" s="5"/>
      <c r="BD957" s="5"/>
      <c r="BE957" s="5"/>
      <c r="BF957" s="5"/>
      <c r="BG957" s="5"/>
      <c r="BH957" s="5"/>
      <c r="BI957" s="5"/>
      <c r="BO957" s="128"/>
      <c r="BP957" s="128"/>
      <c r="BQ957" s="128"/>
      <c r="BR957" s="128"/>
    </row>
    <row r="958" spans="1:70" s="6" customFormat="1" x14ac:dyDescent="0.25">
      <c r="A958" s="1"/>
      <c r="B958" s="2"/>
      <c r="C958" s="4"/>
      <c r="D958" s="3"/>
      <c r="E958" s="3"/>
      <c r="F958" s="3"/>
      <c r="G958" s="3"/>
      <c r="H958" s="3"/>
      <c r="I958" s="3"/>
      <c r="J958" s="3"/>
      <c r="K958" s="3"/>
      <c r="L958" s="5"/>
      <c r="T958" s="2"/>
      <c r="AU958" s="5"/>
      <c r="BD958" s="5"/>
      <c r="BE958" s="5"/>
      <c r="BF958" s="5"/>
      <c r="BG958" s="5"/>
      <c r="BH958" s="5"/>
      <c r="BI958" s="5"/>
      <c r="BO958" s="128"/>
      <c r="BP958" s="128"/>
      <c r="BQ958" s="128"/>
      <c r="BR958" s="128"/>
    </row>
    <row r="959" spans="1:70" s="6" customFormat="1" x14ac:dyDescent="0.25">
      <c r="A959" s="1"/>
      <c r="B959" s="2"/>
      <c r="C959" s="4"/>
      <c r="D959" s="3"/>
      <c r="E959" s="3"/>
      <c r="F959" s="3"/>
      <c r="G959" s="3"/>
      <c r="H959" s="3"/>
      <c r="I959" s="3"/>
      <c r="J959" s="3"/>
      <c r="K959" s="3"/>
      <c r="L959" s="5"/>
      <c r="T959" s="2"/>
      <c r="AU959" s="5"/>
      <c r="BD959" s="5"/>
      <c r="BE959" s="5"/>
      <c r="BF959" s="5"/>
      <c r="BG959" s="5"/>
      <c r="BH959" s="5"/>
      <c r="BI959" s="5"/>
      <c r="BO959" s="128"/>
      <c r="BP959" s="128"/>
      <c r="BQ959" s="128"/>
      <c r="BR959" s="128"/>
    </row>
    <row r="960" spans="1:70" s="6" customFormat="1" x14ac:dyDescent="0.25">
      <c r="A960" s="1"/>
      <c r="B960" s="2"/>
      <c r="C960" s="4"/>
      <c r="D960" s="3"/>
      <c r="E960" s="3"/>
      <c r="F960" s="3"/>
      <c r="G960" s="3"/>
      <c r="H960" s="3"/>
      <c r="I960" s="3"/>
      <c r="J960" s="3"/>
      <c r="K960" s="3"/>
      <c r="L960" s="5"/>
      <c r="T960" s="2"/>
      <c r="AU960" s="5"/>
      <c r="BD960" s="5"/>
      <c r="BE960" s="5"/>
      <c r="BF960" s="5"/>
      <c r="BG960" s="5"/>
      <c r="BH960" s="5"/>
      <c r="BI960" s="5"/>
      <c r="BO960" s="128"/>
      <c r="BP960" s="128"/>
      <c r="BQ960" s="128"/>
      <c r="BR960" s="128"/>
    </row>
    <row r="961" spans="1:70" s="6" customFormat="1" x14ac:dyDescent="0.25">
      <c r="A961" s="1"/>
      <c r="B961" s="2"/>
      <c r="C961" s="4"/>
      <c r="D961" s="3"/>
      <c r="E961" s="3"/>
      <c r="F961" s="3"/>
      <c r="G961" s="3"/>
      <c r="H961" s="3"/>
      <c r="I961" s="3"/>
      <c r="J961" s="3"/>
      <c r="K961" s="3"/>
      <c r="L961" s="5"/>
      <c r="T961" s="2"/>
      <c r="AU961" s="5"/>
      <c r="BD961" s="5"/>
      <c r="BE961" s="5"/>
      <c r="BF961" s="5"/>
      <c r="BG961" s="5"/>
      <c r="BH961" s="5"/>
      <c r="BI961" s="5"/>
      <c r="BO961" s="128"/>
      <c r="BP961" s="128"/>
      <c r="BQ961" s="128"/>
      <c r="BR961" s="128"/>
    </row>
    <row r="962" spans="1:70" s="6" customFormat="1" x14ac:dyDescent="0.25">
      <c r="A962" s="1"/>
      <c r="B962" s="2"/>
      <c r="C962" s="4"/>
      <c r="D962" s="3"/>
      <c r="E962" s="3"/>
      <c r="F962" s="3"/>
      <c r="G962" s="3"/>
      <c r="H962" s="3"/>
      <c r="I962" s="3"/>
      <c r="J962" s="3"/>
      <c r="K962" s="3"/>
      <c r="L962" s="5"/>
      <c r="T962" s="2"/>
      <c r="AU962" s="5"/>
      <c r="BD962" s="5"/>
      <c r="BE962" s="5"/>
      <c r="BF962" s="5"/>
      <c r="BG962" s="5"/>
      <c r="BH962" s="5"/>
      <c r="BI962" s="5"/>
      <c r="BO962" s="128"/>
      <c r="BP962" s="128"/>
      <c r="BQ962" s="128"/>
      <c r="BR962" s="128"/>
    </row>
    <row r="963" spans="1:70" s="6" customFormat="1" x14ac:dyDescent="0.25">
      <c r="A963" s="1"/>
      <c r="B963" s="2"/>
      <c r="C963" s="4"/>
      <c r="D963" s="3"/>
      <c r="E963" s="3"/>
      <c r="F963" s="3"/>
      <c r="G963" s="3"/>
      <c r="H963" s="3"/>
      <c r="I963" s="3"/>
      <c r="J963" s="3"/>
      <c r="K963" s="3"/>
      <c r="L963" s="5"/>
      <c r="T963" s="2"/>
      <c r="AU963" s="5"/>
      <c r="BD963" s="5"/>
      <c r="BE963" s="5"/>
      <c r="BF963" s="5"/>
      <c r="BG963" s="5"/>
      <c r="BH963" s="5"/>
      <c r="BI963" s="5"/>
      <c r="BO963" s="128"/>
      <c r="BP963" s="128"/>
      <c r="BQ963" s="128"/>
      <c r="BR963" s="128"/>
    </row>
    <row r="964" spans="1:70" s="6" customFormat="1" x14ac:dyDescent="0.25">
      <c r="A964" s="1"/>
      <c r="B964" s="2"/>
      <c r="C964" s="4"/>
      <c r="D964" s="3"/>
      <c r="E964" s="3"/>
      <c r="F964" s="3"/>
      <c r="G964" s="3"/>
      <c r="H964" s="3"/>
      <c r="I964" s="3"/>
      <c r="J964" s="3"/>
      <c r="K964" s="3"/>
      <c r="L964" s="5"/>
      <c r="T964" s="2"/>
      <c r="AU964" s="5"/>
      <c r="BD964" s="5"/>
      <c r="BE964" s="5"/>
      <c r="BF964" s="5"/>
      <c r="BG964" s="5"/>
      <c r="BH964" s="5"/>
      <c r="BI964" s="5"/>
      <c r="BO964" s="128"/>
      <c r="BP964" s="128"/>
      <c r="BQ964" s="128"/>
      <c r="BR964" s="128"/>
    </row>
    <row r="965" spans="1:70" s="6" customFormat="1" x14ac:dyDescent="0.25">
      <c r="A965" s="1"/>
      <c r="B965" s="2"/>
      <c r="C965" s="4"/>
      <c r="D965" s="3"/>
      <c r="E965" s="3"/>
      <c r="F965" s="3"/>
      <c r="G965" s="3"/>
      <c r="H965" s="3"/>
      <c r="I965" s="3"/>
      <c r="J965" s="3"/>
      <c r="K965" s="3"/>
      <c r="L965" s="5"/>
      <c r="T965" s="2"/>
      <c r="AU965" s="5"/>
      <c r="BD965" s="5"/>
      <c r="BE965" s="5"/>
      <c r="BF965" s="5"/>
      <c r="BG965" s="5"/>
      <c r="BH965" s="5"/>
      <c r="BI965" s="5"/>
      <c r="BO965" s="128"/>
      <c r="BP965" s="128"/>
      <c r="BQ965" s="128"/>
      <c r="BR965" s="128"/>
    </row>
    <row r="966" spans="1:70" s="6" customFormat="1" x14ac:dyDescent="0.25">
      <c r="A966" s="1"/>
      <c r="B966" s="2"/>
      <c r="C966" s="4"/>
      <c r="D966" s="3"/>
      <c r="E966" s="3"/>
      <c r="F966" s="3"/>
      <c r="G966" s="3"/>
      <c r="H966" s="3"/>
      <c r="I966" s="3"/>
      <c r="J966" s="3"/>
      <c r="K966" s="3"/>
      <c r="L966" s="5"/>
      <c r="T966" s="2"/>
      <c r="AU966" s="5"/>
      <c r="BD966" s="5"/>
      <c r="BE966" s="5"/>
      <c r="BF966" s="5"/>
      <c r="BG966" s="5"/>
      <c r="BH966" s="5"/>
      <c r="BI966" s="5"/>
      <c r="BO966" s="128"/>
      <c r="BP966" s="128"/>
      <c r="BQ966" s="128"/>
      <c r="BR966" s="128"/>
    </row>
    <row r="967" spans="1:70" s="6" customFormat="1" x14ac:dyDescent="0.25">
      <c r="A967" s="1"/>
      <c r="B967" s="2"/>
      <c r="C967" s="4"/>
      <c r="D967" s="3"/>
      <c r="E967" s="3"/>
      <c r="F967" s="3"/>
      <c r="G967" s="3"/>
      <c r="H967" s="3"/>
      <c r="I967" s="3"/>
      <c r="J967" s="3"/>
      <c r="K967" s="3"/>
      <c r="L967" s="5"/>
      <c r="T967" s="2"/>
      <c r="AU967" s="5"/>
      <c r="BD967" s="5"/>
      <c r="BE967" s="5"/>
      <c r="BF967" s="5"/>
      <c r="BG967" s="5"/>
      <c r="BH967" s="5"/>
      <c r="BI967" s="5"/>
      <c r="BO967" s="128"/>
      <c r="BP967" s="128"/>
      <c r="BQ967" s="128"/>
      <c r="BR967" s="128"/>
    </row>
    <row r="968" spans="1:70" s="6" customFormat="1" x14ac:dyDescent="0.25">
      <c r="A968" s="1"/>
      <c r="B968" s="2"/>
      <c r="C968" s="4"/>
      <c r="D968" s="3"/>
      <c r="E968" s="3"/>
      <c r="F968" s="3"/>
      <c r="G968" s="3"/>
      <c r="H968" s="3"/>
      <c r="I968" s="3"/>
      <c r="J968" s="3"/>
      <c r="K968" s="3"/>
      <c r="L968" s="5"/>
      <c r="T968" s="2"/>
      <c r="AU968" s="5"/>
      <c r="BD968" s="5"/>
      <c r="BE968" s="5"/>
      <c r="BF968" s="5"/>
      <c r="BG968" s="5"/>
      <c r="BH968" s="5"/>
      <c r="BI968" s="5"/>
      <c r="BO968" s="128"/>
      <c r="BP968" s="128"/>
      <c r="BQ968" s="128"/>
      <c r="BR968" s="128"/>
    </row>
    <row r="969" spans="1:70" s="6" customFormat="1" x14ac:dyDescent="0.25">
      <c r="A969" s="1"/>
      <c r="B969" s="2"/>
      <c r="C969" s="4"/>
      <c r="D969" s="3"/>
      <c r="E969" s="3"/>
      <c r="F969" s="3"/>
      <c r="G969" s="3"/>
      <c r="H969" s="3"/>
      <c r="I969" s="3"/>
      <c r="J969" s="3"/>
      <c r="K969" s="3"/>
      <c r="L969" s="5"/>
      <c r="T969" s="2"/>
      <c r="AU969" s="5"/>
      <c r="BD969" s="5"/>
      <c r="BE969" s="5"/>
      <c r="BF969" s="5"/>
      <c r="BG969" s="5"/>
      <c r="BH969" s="5"/>
      <c r="BI969" s="5"/>
      <c r="BO969" s="128"/>
      <c r="BP969" s="128"/>
      <c r="BQ969" s="128"/>
      <c r="BR969" s="128"/>
    </row>
    <row r="970" spans="1:70" s="6" customFormat="1" x14ac:dyDescent="0.25">
      <c r="A970" s="1"/>
      <c r="B970" s="2"/>
      <c r="C970" s="4"/>
      <c r="D970" s="3"/>
      <c r="E970" s="3"/>
      <c r="F970" s="3"/>
      <c r="G970" s="3"/>
      <c r="H970" s="3"/>
      <c r="I970" s="3"/>
      <c r="J970" s="3"/>
      <c r="K970" s="3"/>
      <c r="L970" s="5"/>
      <c r="T970" s="2"/>
      <c r="AU970" s="5"/>
      <c r="BD970" s="5"/>
      <c r="BE970" s="5"/>
      <c r="BF970" s="5"/>
      <c r="BG970" s="5"/>
      <c r="BH970" s="5"/>
      <c r="BI970" s="5"/>
      <c r="BO970" s="128"/>
      <c r="BP970" s="128"/>
      <c r="BQ970" s="128"/>
      <c r="BR970" s="128"/>
    </row>
    <row r="971" spans="1:70" s="6" customFormat="1" x14ac:dyDescent="0.25">
      <c r="A971" s="1"/>
      <c r="B971" s="2"/>
      <c r="C971" s="4"/>
      <c r="D971" s="3"/>
      <c r="E971" s="3"/>
      <c r="F971" s="3"/>
      <c r="G971" s="3"/>
      <c r="H971" s="3"/>
      <c r="I971" s="3"/>
      <c r="J971" s="3"/>
      <c r="K971" s="3"/>
      <c r="L971" s="5"/>
      <c r="T971" s="2"/>
      <c r="AU971" s="5"/>
      <c r="BD971" s="5"/>
      <c r="BE971" s="5"/>
      <c r="BF971" s="5"/>
      <c r="BG971" s="5"/>
      <c r="BH971" s="5"/>
      <c r="BI971" s="5"/>
      <c r="BO971" s="128"/>
      <c r="BP971" s="128"/>
      <c r="BQ971" s="128"/>
      <c r="BR971" s="128"/>
    </row>
    <row r="972" spans="1:70" s="6" customFormat="1" x14ac:dyDescent="0.25">
      <c r="A972" s="1"/>
      <c r="B972" s="2"/>
      <c r="C972" s="4"/>
      <c r="D972" s="3"/>
      <c r="E972" s="3"/>
      <c r="F972" s="3"/>
      <c r="G972" s="3"/>
      <c r="H972" s="3"/>
      <c r="I972" s="3"/>
      <c r="J972" s="3"/>
      <c r="K972" s="3"/>
      <c r="L972" s="5"/>
      <c r="T972" s="2"/>
      <c r="AU972" s="5"/>
      <c r="BD972" s="5"/>
      <c r="BE972" s="5"/>
      <c r="BF972" s="5"/>
      <c r="BG972" s="5"/>
      <c r="BH972" s="5"/>
      <c r="BI972" s="5"/>
      <c r="BO972" s="128"/>
      <c r="BP972" s="128"/>
      <c r="BQ972" s="128"/>
      <c r="BR972" s="128"/>
    </row>
    <row r="973" spans="1:70" s="6" customFormat="1" x14ac:dyDescent="0.25">
      <c r="A973" s="1"/>
      <c r="B973" s="2"/>
      <c r="C973" s="4"/>
      <c r="D973" s="3"/>
      <c r="E973" s="3"/>
      <c r="F973" s="3"/>
      <c r="G973" s="3"/>
      <c r="H973" s="3"/>
      <c r="I973" s="3"/>
      <c r="J973" s="3"/>
      <c r="K973" s="3"/>
      <c r="L973" s="5"/>
      <c r="T973" s="2"/>
      <c r="AU973" s="5"/>
      <c r="BD973" s="5"/>
      <c r="BE973" s="5"/>
      <c r="BF973" s="5"/>
      <c r="BG973" s="5"/>
      <c r="BH973" s="5"/>
      <c r="BI973" s="5"/>
      <c r="BO973" s="128"/>
      <c r="BP973" s="128"/>
      <c r="BQ973" s="128"/>
      <c r="BR973" s="128"/>
    </row>
    <row r="974" spans="1:70" s="6" customFormat="1" x14ac:dyDescent="0.25">
      <c r="A974" s="1"/>
      <c r="B974" s="2"/>
      <c r="C974" s="4"/>
      <c r="D974" s="3"/>
      <c r="E974" s="3"/>
      <c r="F974" s="3"/>
      <c r="G974" s="3"/>
      <c r="H974" s="3"/>
      <c r="I974" s="3"/>
      <c r="J974" s="3"/>
      <c r="K974" s="3"/>
      <c r="L974" s="5"/>
      <c r="T974" s="2"/>
      <c r="AU974" s="5"/>
      <c r="BD974" s="5"/>
      <c r="BE974" s="5"/>
      <c r="BF974" s="5"/>
      <c r="BG974" s="5"/>
      <c r="BH974" s="5"/>
      <c r="BI974" s="5"/>
      <c r="BO974" s="128"/>
      <c r="BP974" s="128"/>
      <c r="BQ974" s="128"/>
      <c r="BR974" s="128"/>
    </row>
    <row r="975" spans="1:70" s="6" customFormat="1" x14ac:dyDescent="0.25">
      <c r="A975" s="1"/>
      <c r="B975" s="2"/>
      <c r="C975" s="4"/>
      <c r="D975" s="3"/>
      <c r="E975" s="3"/>
      <c r="F975" s="3"/>
      <c r="G975" s="3"/>
      <c r="H975" s="3"/>
      <c r="I975" s="3"/>
      <c r="J975" s="3"/>
      <c r="K975" s="3"/>
      <c r="L975" s="5"/>
      <c r="T975" s="2"/>
      <c r="AU975" s="5"/>
      <c r="BD975" s="5"/>
      <c r="BE975" s="5"/>
      <c r="BF975" s="5"/>
      <c r="BG975" s="5"/>
      <c r="BH975" s="5"/>
      <c r="BI975" s="5"/>
      <c r="BO975" s="128"/>
      <c r="BP975" s="128"/>
      <c r="BQ975" s="128"/>
      <c r="BR975" s="128"/>
    </row>
    <row r="976" spans="1:70" s="6" customFormat="1" x14ac:dyDescent="0.25">
      <c r="A976" s="1"/>
      <c r="B976" s="2"/>
      <c r="C976" s="4"/>
      <c r="D976" s="3"/>
      <c r="E976" s="3"/>
      <c r="F976" s="3"/>
      <c r="G976" s="3"/>
      <c r="H976" s="3"/>
      <c r="I976" s="3"/>
      <c r="J976" s="3"/>
      <c r="K976" s="3"/>
      <c r="L976" s="5"/>
      <c r="T976" s="2"/>
      <c r="AU976" s="5"/>
      <c r="BD976" s="5"/>
      <c r="BE976" s="5"/>
      <c r="BF976" s="5"/>
      <c r="BG976" s="5"/>
      <c r="BH976" s="5"/>
      <c r="BI976" s="5"/>
      <c r="BO976" s="128"/>
      <c r="BP976" s="128"/>
      <c r="BQ976" s="128"/>
      <c r="BR976" s="128"/>
    </row>
    <row r="977" spans="1:70" s="6" customFormat="1" x14ac:dyDescent="0.25">
      <c r="A977" s="1"/>
      <c r="B977" s="2"/>
      <c r="C977" s="4"/>
      <c r="D977" s="3"/>
      <c r="E977" s="3"/>
      <c r="F977" s="3"/>
      <c r="G977" s="3"/>
      <c r="H977" s="3"/>
      <c r="I977" s="3"/>
      <c r="J977" s="3"/>
      <c r="K977" s="3"/>
      <c r="L977" s="5"/>
      <c r="T977" s="2"/>
      <c r="AU977" s="5"/>
      <c r="BD977" s="5"/>
      <c r="BE977" s="5"/>
      <c r="BF977" s="5"/>
      <c r="BG977" s="5"/>
      <c r="BH977" s="5"/>
      <c r="BI977" s="5"/>
      <c r="BO977" s="128"/>
      <c r="BP977" s="128"/>
      <c r="BQ977" s="128"/>
      <c r="BR977" s="128"/>
    </row>
    <row r="978" spans="1:70" s="6" customFormat="1" x14ac:dyDescent="0.25">
      <c r="A978" s="1"/>
      <c r="B978" s="2"/>
      <c r="C978" s="4"/>
      <c r="D978" s="3"/>
      <c r="E978" s="3"/>
      <c r="F978" s="3"/>
      <c r="G978" s="3"/>
      <c r="H978" s="3"/>
      <c r="I978" s="3"/>
      <c r="J978" s="3"/>
      <c r="K978" s="3"/>
      <c r="L978" s="5"/>
      <c r="T978" s="2"/>
      <c r="AU978" s="5"/>
      <c r="BD978" s="5"/>
      <c r="BE978" s="5"/>
      <c r="BF978" s="5"/>
      <c r="BG978" s="5"/>
      <c r="BH978" s="5"/>
      <c r="BI978" s="5"/>
      <c r="BO978" s="128"/>
      <c r="BP978" s="128"/>
      <c r="BQ978" s="128"/>
      <c r="BR978" s="128"/>
    </row>
    <row r="979" spans="1:70" s="6" customFormat="1" x14ac:dyDescent="0.25">
      <c r="A979" s="1"/>
      <c r="B979" s="2"/>
      <c r="C979" s="4"/>
      <c r="D979" s="3"/>
      <c r="E979" s="3"/>
      <c r="F979" s="3"/>
      <c r="G979" s="3"/>
      <c r="H979" s="3"/>
      <c r="I979" s="3"/>
      <c r="J979" s="3"/>
      <c r="K979" s="3"/>
      <c r="L979" s="5"/>
      <c r="T979" s="2"/>
      <c r="AU979" s="5"/>
      <c r="BD979" s="5"/>
      <c r="BE979" s="5"/>
      <c r="BF979" s="5"/>
      <c r="BG979" s="5"/>
      <c r="BH979" s="5"/>
      <c r="BI979" s="5"/>
      <c r="BO979" s="128"/>
      <c r="BP979" s="128"/>
      <c r="BQ979" s="128"/>
      <c r="BR979" s="128"/>
    </row>
    <row r="980" spans="1:70" s="6" customFormat="1" x14ac:dyDescent="0.25">
      <c r="A980" s="1"/>
      <c r="B980" s="2"/>
      <c r="C980" s="4"/>
      <c r="D980" s="3"/>
      <c r="E980" s="3"/>
      <c r="F980" s="3"/>
      <c r="G980" s="3"/>
      <c r="H980" s="3"/>
      <c r="I980" s="3"/>
      <c r="J980" s="3"/>
      <c r="K980" s="3"/>
      <c r="L980" s="5"/>
      <c r="T980" s="2"/>
      <c r="AU980" s="5"/>
      <c r="BD980" s="5"/>
      <c r="BE980" s="5"/>
      <c r="BF980" s="5"/>
      <c r="BG980" s="5"/>
      <c r="BH980" s="5"/>
      <c r="BI980" s="5"/>
      <c r="BO980" s="128"/>
      <c r="BP980" s="128"/>
      <c r="BQ980" s="128"/>
      <c r="BR980" s="128"/>
    </row>
    <row r="981" spans="1:70" s="6" customFormat="1" x14ac:dyDescent="0.25">
      <c r="A981" s="1"/>
      <c r="B981" s="2"/>
      <c r="C981" s="4"/>
      <c r="D981" s="3"/>
      <c r="E981" s="3"/>
      <c r="F981" s="3"/>
      <c r="G981" s="3"/>
      <c r="H981" s="3"/>
      <c r="I981" s="3"/>
      <c r="J981" s="3"/>
      <c r="K981" s="3"/>
      <c r="L981" s="5"/>
      <c r="T981" s="2"/>
      <c r="AU981" s="5"/>
      <c r="BD981" s="5"/>
      <c r="BE981" s="5"/>
      <c r="BF981" s="5"/>
      <c r="BG981" s="5"/>
      <c r="BH981" s="5"/>
      <c r="BI981" s="5"/>
      <c r="BO981" s="128"/>
      <c r="BP981" s="128"/>
      <c r="BQ981" s="128"/>
      <c r="BR981" s="128"/>
    </row>
    <row r="982" spans="1:70" s="6" customFormat="1" x14ac:dyDescent="0.25">
      <c r="A982" s="1"/>
      <c r="B982" s="2"/>
      <c r="C982" s="4"/>
      <c r="D982" s="3"/>
      <c r="E982" s="3"/>
      <c r="F982" s="3"/>
      <c r="G982" s="3"/>
      <c r="H982" s="3"/>
      <c r="I982" s="3"/>
      <c r="J982" s="3"/>
      <c r="K982" s="3"/>
      <c r="L982" s="5"/>
      <c r="T982" s="2"/>
      <c r="AU982" s="5"/>
      <c r="BD982" s="5"/>
      <c r="BE982" s="5"/>
      <c r="BF982" s="5"/>
      <c r="BG982" s="5"/>
      <c r="BH982" s="5"/>
      <c r="BI982" s="5"/>
      <c r="BO982" s="128"/>
      <c r="BP982" s="128"/>
      <c r="BQ982" s="128"/>
      <c r="BR982" s="128"/>
    </row>
    <row r="983" spans="1:70" s="6" customFormat="1" x14ac:dyDescent="0.25">
      <c r="A983" s="1"/>
      <c r="B983" s="2"/>
      <c r="C983" s="4"/>
      <c r="D983" s="3"/>
      <c r="E983" s="3"/>
      <c r="F983" s="3"/>
      <c r="G983" s="3"/>
      <c r="H983" s="3"/>
      <c r="I983" s="3"/>
      <c r="J983" s="3"/>
      <c r="K983" s="3"/>
      <c r="L983" s="5"/>
      <c r="T983" s="2"/>
      <c r="AU983" s="5"/>
      <c r="BD983" s="5"/>
      <c r="BE983" s="5"/>
      <c r="BF983" s="5"/>
      <c r="BG983" s="5"/>
      <c r="BH983" s="5"/>
      <c r="BI983" s="5"/>
      <c r="BO983" s="128"/>
      <c r="BP983" s="128"/>
      <c r="BQ983" s="128"/>
      <c r="BR983" s="128"/>
    </row>
    <row r="984" spans="1:70" s="6" customFormat="1" x14ac:dyDescent="0.25">
      <c r="A984" s="1"/>
      <c r="B984" s="2"/>
      <c r="C984" s="4"/>
      <c r="D984" s="3"/>
      <c r="E984" s="3"/>
      <c r="F984" s="3"/>
      <c r="G984" s="3"/>
      <c r="H984" s="3"/>
      <c r="I984" s="3"/>
      <c r="J984" s="3"/>
      <c r="K984" s="3"/>
      <c r="L984" s="5"/>
      <c r="T984" s="2"/>
      <c r="AU984" s="5"/>
      <c r="BD984" s="5"/>
      <c r="BE984" s="5"/>
      <c r="BF984" s="5"/>
      <c r="BG984" s="5"/>
      <c r="BH984" s="5"/>
      <c r="BI984" s="5"/>
      <c r="BO984" s="128"/>
      <c r="BP984" s="128"/>
      <c r="BQ984" s="128"/>
      <c r="BR984" s="128"/>
    </row>
    <row r="985" spans="1:70" s="6" customFormat="1" x14ac:dyDescent="0.25">
      <c r="A985" s="1"/>
      <c r="B985" s="2"/>
      <c r="C985" s="4"/>
      <c r="D985" s="3"/>
      <c r="E985" s="3"/>
      <c r="F985" s="3"/>
      <c r="G985" s="3"/>
      <c r="H985" s="3"/>
      <c r="I985" s="3"/>
      <c r="J985" s="3"/>
      <c r="K985" s="3"/>
      <c r="L985" s="5"/>
      <c r="T985" s="2"/>
      <c r="AU985" s="5"/>
      <c r="BD985" s="5"/>
      <c r="BE985" s="5"/>
      <c r="BF985" s="5"/>
      <c r="BG985" s="5"/>
      <c r="BH985" s="5"/>
      <c r="BI985" s="5"/>
      <c r="BO985" s="128"/>
      <c r="BP985" s="128"/>
      <c r="BQ985" s="128"/>
      <c r="BR985" s="128"/>
    </row>
    <row r="986" spans="1:70" s="6" customFormat="1" x14ac:dyDescent="0.25">
      <c r="A986" s="1"/>
      <c r="B986" s="2"/>
      <c r="C986" s="4"/>
      <c r="D986" s="3"/>
      <c r="E986" s="3"/>
      <c r="F986" s="3"/>
      <c r="G986" s="3"/>
      <c r="H986" s="3"/>
      <c r="I986" s="3"/>
      <c r="J986" s="3"/>
      <c r="K986" s="3"/>
      <c r="L986" s="5"/>
      <c r="T986" s="2"/>
      <c r="AU986" s="5"/>
      <c r="BD986" s="5"/>
      <c r="BE986" s="5"/>
      <c r="BF986" s="5"/>
      <c r="BG986" s="5"/>
      <c r="BH986" s="5"/>
      <c r="BI986" s="5"/>
      <c r="BO986" s="128"/>
      <c r="BP986" s="128"/>
      <c r="BQ986" s="128"/>
      <c r="BR986" s="128"/>
    </row>
    <row r="987" spans="1:70" s="6" customFormat="1" x14ac:dyDescent="0.25">
      <c r="A987" s="1"/>
      <c r="B987" s="2"/>
      <c r="C987" s="4"/>
      <c r="D987" s="3"/>
      <c r="E987" s="3"/>
      <c r="F987" s="3"/>
      <c r="G987" s="3"/>
      <c r="H987" s="3"/>
      <c r="I987" s="3"/>
      <c r="J987" s="3"/>
      <c r="K987" s="3"/>
      <c r="L987" s="5"/>
      <c r="T987" s="2"/>
      <c r="AU987" s="5"/>
      <c r="BD987" s="5"/>
      <c r="BE987" s="5"/>
      <c r="BF987" s="5"/>
      <c r="BG987" s="5"/>
      <c r="BH987" s="5"/>
      <c r="BI987" s="5"/>
      <c r="BO987" s="128"/>
      <c r="BP987" s="128"/>
      <c r="BQ987" s="128"/>
      <c r="BR987" s="128"/>
    </row>
    <row r="988" spans="1:70" s="6" customFormat="1" x14ac:dyDescent="0.25">
      <c r="A988" s="1"/>
      <c r="B988" s="2"/>
      <c r="C988" s="4"/>
      <c r="D988" s="3"/>
      <c r="E988" s="3"/>
      <c r="F988" s="3"/>
      <c r="G988" s="3"/>
      <c r="H988" s="3"/>
      <c r="I988" s="3"/>
      <c r="J988" s="3"/>
      <c r="K988" s="3"/>
      <c r="L988" s="5"/>
      <c r="T988" s="2"/>
      <c r="AU988" s="5"/>
      <c r="BD988" s="5"/>
      <c r="BE988" s="5"/>
      <c r="BF988" s="5"/>
      <c r="BG988" s="5"/>
      <c r="BH988" s="5"/>
      <c r="BI988" s="5"/>
      <c r="BO988" s="128"/>
      <c r="BP988" s="128"/>
      <c r="BQ988" s="128"/>
      <c r="BR988" s="128"/>
    </row>
    <row r="989" spans="1:70" s="6" customFormat="1" x14ac:dyDescent="0.25">
      <c r="A989" s="1"/>
      <c r="B989" s="2"/>
      <c r="C989" s="4"/>
      <c r="D989" s="3"/>
      <c r="E989" s="3"/>
      <c r="F989" s="3"/>
      <c r="G989" s="3"/>
      <c r="H989" s="3"/>
      <c r="I989" s="3"/>
      <c r="J989" s="3"/>
      <c r="K989" s="3"/>
      <c r="L989" s="5"/>
      <c r="T989" s="2"/>
      <c r="AU989" s="5"/>
      <c r="BD989" s="5"/>
      <c r="BE989" s="5"/>
      <c r="BF989" s="5"/>
      <c r="BG989" s="5"/>
      <c r="BH989" s="5"/>
      <c r="BI989" s="5"/>
      <c r="BO989" s="128"/>
      <c r="BP989" s="128"/>
      <c r="BQ989" s="128"/>
      <c r="BR989" s="128"/>
    </row>
    <row r="990" spans="1:70" s="6" customFormat="1" x14ac:dyDescent="0.25">
      <c r="A990" s="1"/>
      <c r="B990" s="2"/>
      <c r="C990" s="4"/>
      <c r="D990" s="3"/>
      <c r="E990" s="3"/>
      <c r="F990" s="3"/>
      <c r="G990" s="3"/>
      <c r="H990" s="3"/>
      <c r="I990" s="3"/>
      <c r="J990" s="3"/>
      <c r="K990" s="3"/>
      <c r="L990" s="5"/>
      <c r="T990" s="2"/>
      <c r="AU990" s="5"/>
      <c r="BD990" s="5"/>
      <c r="BE990" s="5"/>
      <c r="BF990" s="5"/>
      <c r="BG990" s="5"/>
      <c r="BH990" s="5"/>
      <c r="BI990" s="5"/>
      <c r="BO990" s="128"/>
      <c r="BP990" s="128"/>
      <c r="BQ990" s="128"/>
      <c r="BR990" s="128"/>
    </row>
    <row r="991" spans="1:70" s="6" customFormat="1" x14ac:dyDescent="0.25">
      <c r="A991" s="1"/>
      <c r="B991" s="2"/>
      <c r="C991" s="4"/>
      <c r="D991" s="3"/>
      <c r="E991" s="3"/>
      <c r="F991" s="3"/>
      <c r="G991" s="3"/>
      <c r="H991" s="3"/>
      <c r="I991" s="3"/>
      <c r="J991" s="3"/>
      <c r="K991" s="3"/>
      <c r="L991" s="5"/>
      <c r="T991" s="2"/>
      <c r="AU991" s="5"/>
      <c r="BD991" s="5"/>
      <c r="BE991" s="5"/>
      <c r="BF991" s="5"/>
      <c r="BG991" s="5"/>
      <c r="BH991" s="5"/>
      <c r="BI991" s="5"/>
      <c r="BO991" s="128"/>
      <c r="BP991" s="128"/>
      <c r="BQ991" s="128"/>
      <c r="BR991" s="128"/>
    </row>
    <row r="992" spans="1:70" s="6" customFormat="1" x14ac:dyDescent="0.25">
      <c r="A992" s="1"/>
      <c r="B992" s="2"/>
      <c r="C992" s="4"/>
      <c r="D992" s="3"/>
      <c r="E992" s="3"/>
      <c r="F992" s="3"/>
      <c r="G992" s="3"/>
      <c r="H992" s="3"/>
      <c r="I992" s="3"/>
      <c r="J992" s="3"/>
      <c r="K992" s="3"/>
      <c r="L992" s="5"/>
      <c r="T992" s="2"/>
      <c r="AU992" s="5"/>
      <c r="BD992" s="5"/>
      <c r="BE992" s="5"/>
      <c r="BF992" s="5"/>
      <c r="BG992" s="5"/>
      <c r="BH992" s="5"/>
      <c r="BI992" s="5"/>
      <c r="BO992" s="128"/>
      <c r="BP992" s="128"/>
      <c r="BQ992" s="128"/>
      <c r="BR992" s="128"/>
    </row>
    <row r="993" spans="1:70" s="6" customFormat="1" x14ac:dyDescent="0.25">
      <c r="A993" s="1"/>
      <c r="B993" s="2"/>
      <c r="C993" s="4"/>
      <c r="D993" s="3"/>
      <c r="E993" s="3"/>
      <c r="F993" s="3"/>
      <c r="G993" s="3"/>
      <c r="H993" s="3"/>
      <c r="I993" s="3"/>
      <c r="J993" s="3"/>
      <c r="K993" s="3"/>
      <c r="L993" s="5"/>
      <c r="T993" s="2"/>
      <c r="AU993" s="5"/>
      <c r="BD993" s="5"/>
      <c r="BE993" s="5"/>
      <c r="BF993" s="5"/>
      <c r="BG993" s="5"/>
      <c r="BH993" s="5"/>
      <c r="BI993" s="5"/>
      <c r="BO993" s="128"/>
      <c r="BP993" s="128"/>
      <c r="BQ993" s="128"/>
      <c r="BR993" s="128"/>
    </row>
    <row r="994" spans="1:70" s="6" customFormat="1" x14ac:dyDescent="0.25">
      <c r="A994" s="1"/>
      <c r="B994" s="2"/>
      <c r="C994" s="4"/>
      <c r="D994" s="3"/>
      <c r="E994" s="3"/>
      <c r="F994" s="3"/>
      <c r="G994" s="3"/>
      <c r="H994" s="3"/>
      <c r="I994" s="3"/>
      <c r="J994" s="3"/>
      <c r="K994" s="3"/>
      <c r="L994" s="5"/>
      <c r="T994" s="2"/>
      <c r="AU994" s="5"/>
      <c r="BD994" s="5"/>
      <c r="BE994" s="5"/>
      <c r="BF994" s="5"/>
      <c r="BG994" s="5"/>
      <c r="BH994" s="5"/>
      <c r="BI994" s="5"/>
      <c r="BO994" s="128"/>
      <c r="BP994" s="128"/>
      <c r="BQ994" s="128"/>
      <c r="BR994" s="128"/>
    </row>
    <row r="995" spans="1:70" s="6" customFormat="1" x14ac:dyDescent="0.25">
      <c r="A995" s="1"/>
      <c r="B995" s="2"/>
      <c r="C995" s="4"/>
      <c r="D995" s="3"/>
      <c r="E995" s="3"/>
      <c r="F995" s="3"/>
      <c r="G995" s="3"/>
      <c r="H995" s="3"/>
      <c r="I995" s="3"/>
      <c r="J995" s="3"/>
      <c r="K995" s="3"/>
      <c r="L995" s="5"/>
      <c r="T995" s="2"/>
      <c r="AU995" s="5"/>
      <c r="BD995" s="5"/>
      <c r="BE995" s="5"/>
      <c r="BF995" s="5"/>
      <c r="BG995" s="5"/>
      <c r="BH995" s="5"/>
      <c r="BI995" s="5"/>
      <c r="BO995" s="128"/>
      <c r="BP995" s="128"/>
      <c r="BQ995" s="128"/>
      <c r="BR995" s="128"/>
    </row>
    <row r="996" spans="1:70" s="6" customFormat="1" x14ac:dyDescent="0.25">
      <c r="A996" s="1"/>
      <c r="B996" s="2"/>
      <c r="C996" s="4"/>
      <c r="D996" s="3"/>
      <c r="E996" s="3"/>
      <c r="F996" s="3"/>
      <c r="G996" s="3"/>
      <c r="H996" s="3"/>
      <c r="I996" s="3"/>
      <c r="J996" s="3"/>
      <c r="K996" s="3"/>
      <c r="L996" s="5"/>
      <c r="T996" s="2"/>
      <c r="AU996" s="5"/>
      <c r="BD996" s="5"/>
      <c r="BE996" s="5"/>
      <c r="BF996" s="5"/>
      <c r="BG996" s="5"/>
      <c r="BH996" s="5"/>
      <c r="BI996" s="5"/>
      <c r="BO996" s="128"/>
      <c r="BP996" s="128"/>
      <c r="BQ996" s="128"/>
      <c r="BR996" s="128"/>
    </row>
    <row r="997" spans="1:70" s="6" customFormat="1" x14ac:dyDescent="0.25">
      <c r="A997" s="1"/>
      <c r="B997" s="2"/>
      <c r="C997" s="4"/>
      <c r="D997" s="3"/>
      <c r="E997" s="3"/>
      <c r="F997" s="3"/>
      <c r="G997" s="3"/>
      <c r="H997" s="3"/>
      <c r="I997" s="3"/>
      <c r="J997" s="3"/>
      <c r="K997" s="3"/>
      <c r="L997" s="5"/>
      <c r="T997" s="2"/>
      <c r="AU997" s="5"/>
      <c r="BD997" s="5"/>
      <c r="BE997" s="5"/>
      <c r="BF997" s="5"/>
      <c r="BG997" s="5"/>
      <c r="BH997" s="5"/>
      <c r="BI997" s="5"/>
      <c r="BO997" s="128"/>
      <c r="BP997" s="128"/>
      <c r="BQ997" s="128"/>
      <c r="BR997" s="128"/>
    </row>
    <row r="998" spans="1:70" s="6" customFormat="1" x14ac:dyDescent="0.25">
      <c r="A998" s="1"/>
      <c r="B998" s="2"/>
      <c r="C998" s="4"/>
      <c r="D998" s="3"/>
      <c r="E998" s="3"/>
      <c r="F998" s="3"/>
      <c r="G998" s="3"/>
      <c r="H998" s="3"/>
      <c r="I998" s="3"/>
      <c r="J998" s="3"/>
      <c r="K998" s="3"/>
      <c r="L998" s="5"/>
      <c r="T998" s="2"/>
      <c r="AU998" s="5"/>
      <c r="BD998" s="5"/>
      <c r="BE998" s="5"/>
      <c r="BF998" s="5"/>
      <c r="BG998" s="5"/>
      <c r="BH998" s="5"/>
      <c r="BI998" s="5"/>
      <c r="BO998" s="128"/>
      <c r="BP998" s="128"/>
      <c r="BQ998" s="128"/>
      <c r="BR998" s="128"/>
    </row>
    <row r="999" spans="1:70" s="6" customFormat="1" x14ac:dyDescent="0.25">
      <c r="A999" s="1"/>
      <c r="B999" s="2"/>
      <c r="C999" s="4"/>
      <c r="D999" s="3"/>
      <c r="E999" s="3"/>
      <c r="F999" s="3"/>
      <c r="G999" s="3"/>
      <c r="H999" s="3"/>
      <c r="I999" s="3"/>
      <c r="J999" s="3"/>
      <c r="K999" s="3"/>
      <c r="L999" s="5"/>
      <c r="T999" s="2"/>
      <c r="AU999" s="5"/>
      <c r="BD999" s="5"/>
      <c r="BE999" s="5"/>
      <c r="BF999" s="5"/>
      <c r="BG999" s="5"/>
      <c r="BH999" s="5"/>
      <c r="BI999" s="5"/>
      <c r="BO999" s="128"/>
      <c r="BP999" s="128"/>
      <c r="BQ999" s="128"/>
      <c r="BR999" s="128"/>
    </row>
    <row r="1000" spans="1:70" s="6" customFormat="1" x14ac:dyDescent="0.25">
      <c r="A1000" s="1"/>
      <c r="B1000" s="2"/>
      <c r="C1000" s="4"/>
      <c r="D1000" s="3"/>
      <c r="E1000" s="3"/>
      <c r="F1000" s="3"/>
      <c r="G1000" s="3"/>
      <c r="H1000" s="3"/>
      <c r="I1000" s="3"/>
      <c r="J1000" s="3"/>
      <c r="K1000" s="3"/>
      <c r="L1000" s="5"/>
      <c r="T1000" s="2"/>
      <c r="AU1000" s="5"/>
      <c r="BD1000" s="5"/>
      <c r="BE1000" s="5"/>
      <c r="BF1000" s="5"/>
      <c r="BG1000" s="5"/>
      <c r="BH1000" s="5"/>
      <c r="BI1000" s="5"/>
      <c r="BO1000" s="128"/>
      <c r="BP1000" s="128"/>
      <c r="BQ1000" s="128"/>
      <c r="BR1000" s="128"/>
    </row>
    <row r="1001" spans="1:70" s="6" customFormat="1" x14ac:dyDescent="0.25">
      <c r="A1001" s="1"/>
      <c r="B1001" s="2"/>
      <c r="C1001" s="4"/>
      <c r="D1001" s="3"/>
      <c r="E1001" s="3"/>
      <c r="F1001" s="3"/>
      <c r="G1001" s="3"/>
      <c r="H1001" s="3"/>
      <c r="I1001" s="3"/>
      <c r="J1001" s="3"/>
      <c r="K1001" s="3"/>
      <c r="L1001" s="5"/>
      <c r="T1001" s="2"/>
      <c r="AU1001" s="5"/>
      <c r="BD1001" s="5"/>
      <c r="BE1001" s="5"/>
      <c r="BF1001" s="5"/>
      <c r="BG1001" s="5"/>
      <c r="BH1001" s="5"/>
      <c r="BI1001" s="5"/>
      <c r="BO1001" s="128"/>
      <c r="BP1001" s="128"/>
      <c r="BQ1001" s="128"/>
      <c r="BR1001" s="128"/>
    </row>
    <row r="1002" spans="1:70" s="6" customFormat="1" x14ac:dyDescent="0.25">
      <c r="A1002" s="1"/>
      <c r="B1002" s="2"/>
      <c r="C1002" s="4"/>
      <c r="D1002" s="3"/>
      <c r="E1002" s="3"/>
      <c r="F1002" s="3"/>
      <c r="G1002" s="3"/>
      <c r="H1002" s="3"/>
      <c r="I1002" s="3"/>
      <c r="J1002" s="3"/>
      <c r="K1002" s="3"/>
      <c r="L1002" s="5"/>
      <c r="T1002" s="2"/>
      <c r="AU1002" s="5"/>
      <c r="BD1002" s="5"/>
      <c r="BE1002" s="5"/>
      <c r="BF1002" s="5"/>
      <c r="BG1002" s="5"/>
      <c r="BH1002" s="5"/>
      <c r="BI1002" s="5"/>
      <c r="BO1002" s="128"/>
      <c r="BP1002" s="128"/>
      <c r="BQ1002" s="128"/>
      <c r="BR1002" s="128"/>
    </row>
    <row r="1003" spans="1:70" s="6" customFormat="1" x14ac:dyDescent="0.25">
      <c r="A1003" s="1"/>
      <c r="B1003" s="2"/>
      <c r="C1003" s="4"/>
      <c r="D1003" s="3"/>
      <c r="E1003" s="3"/>
      <c r="F1003" s="3"/>
      <c r="G1003" s="3"/>
      <c r="H1003" s="3"/>
      <c r="I1003" s="3"/>
      <c r="J1003" s="3"/>
      <c r="K1003" s="3"/>
      <c r="L1003" s="5"/>
      <c r="T1003" s="2"/>
      <c r="AU1003" s="5"/>
      <c r="BD1003" s="5"/>
      <c r="BE1003" s="5"/>
      <c r="BF1003" s="5"/>
      <c r="BG1003" s="5"/>
      <c r="BH1003" s="5"/>
      <c r="BI1003" s="5"/>
      <c r="BO1003" s="128"/>
      <c r="BP1003" s="128"/>
      <c r="BQ1003" s="128"/>
      <c r="BR1003" s="128"/>
    </row>
    <row r="1004" spans="1:70" s="6" customFormat="1" x14ac:dyDescent="0.25">
      <c r="A1004" s="1"/>
      <c r="B1004" s="2"/>
      <c r="C1004" s="4"/>
      <c r="D1004" s="3"/>
      <c r="E1004" s="3"/>
      <c r="F1004" s="3"/>
      <c r="G1004" s="3"/>
      <c r="H1004" s="3"/>
      <c r="I1004" s="3"/>
      <c r="J1004" s="3"/>
      <c r="K1004" s="3"/>
      <c r="L1004" s="5"/>
      <c r="T1004" s="2"/>
      <c r="AU1004" s="5"/>
      <c r="BD1004" s="5"/>
      <c r="BE1004" s="5"/>
      <c r="BF1004" s="5"/>
      <c r="BG1004" s="5"/>
      <c r="BH1004" s="5"/>
      <c r="BI1004" s="5"/>
      <c r="BO1004" s="128"/>
      <c r="BP1004" s="128"/>
      <c r="BQ1004" s="128"/>
      <c r="BR1004" s="128"/>
    </row>
    <row r="1005" spans="1:70" s="6" customFormat="1" x14ac:dyDescent="0.25">
      <c r="A1005" s="1"/>
      <c r="B1005" s="2"/>
      <c r="C1005" s="4"/>
      <c r="D1005" s="3"/>
      <c r="E1005" s="3"/>
      <c r="F1005" s="3"/>
      <c r="G1005" s="3"/>
      <c r="H1005" s="3"/>
      <c r="I1005" s="3"/>
      <c r="J1005" s="3"/>
      <c r="K1005" s="3"/>
      <c r="L1005" s="5"/>
      <c r="T1005" s="2"/>
      <c r="AU1005" s="5"/>
      <c r="BD1005" s="5"/>
      <c r="BE1005" s="5"/>
      <c r="BF1005" s="5"/>
      <c r="BG1005" s="5"/>
      <c r="BH1005" s="5"/>
      <c r="BI1005" s="5"/>
      <c r="BO1005" s="128"/>
      <c r="BP1005" s="128"/>
      <c r="BQ1005" s="128"/>
      <c r="BR1005" s="128"/>
    </row>
    <row r="1006" spans="1:70" s="6" customFormat="1" x14ac:dyDescent="0.25">
      <c r="A1006" s="1"/>
      <c r="B1006" s="2"/>
      <c r="C1006" s="4"/>
      <c r="D1006" s="3"/>
      <c r="E1006" s="3"/>
      <c r="F1006" s="3"/>
      <c r="G1006" s="3"/>
      <c r="H1006" s="3"/>
      <c r="I1006" s="3"/>
      <c r="J1006" s="3"/>
      <c r="K1006" s="3"/>
      <c r="L1006" s="5"/>
      <c r="T1006" s="2"/>
      <c r="AU1006" s="5"/>
      <c r="BD1006" s="5"/>
      <c r="BE1006" s="5"/>
      <c r="BF1006" s="5"/>
      <c r="BG1006" s="5"/>
      <c r="BH1006" s="5"/>
      <c r="BI1006" s="5"/>
      <c r="BO1006" s="128"/>
      <c r="BP1006" s="128"/>
      <c r="BQ1006" s="128"/>
      <c r="BR1006" s="128"/>
    </row>
    <row r="1007" spans="1:70" s="6" customFormat="1" x14ac:dyDescent="0.25">
      <c r="A1007" s="1"/>
      <c r="B1007" s="2"/>
      <c r="C1007" s="4"/>
      <c r="D1007" s="3"/>
      <c r="E1007" s="3"/>
      <c r="F1007" s="3"/>
      <c r="G1007" s="3"/>
      <c r="H1007" s="3"/>
      <c r="I1007" s="3"/>
      <c r="J1007" s="3"/>
      <c r="K1007" s="3"/>
      <c r="L1007" s="5"/>
      <c r="T1007" s="2"/>
      <c r="AU1007" s="5"/>
      <c r="BD1007" s="5"/>
      <c r="BE1007" s="5"/>
      <c r="BF1007" s="5"/>
      <c r="BG1007" s="5"/>
      <c r="BH1007" s="5"/>
      <c r="BI1007" s="5"/>
      <c r="BO1007" s="128"/>
      <c r="BP1007" s="128"/>
      <c r="BQ1007" s="128"/>
      <c r="BR1007" s="128"/>
    </row>
    <row r="1008" spans="1:70" s="6" customFormat="1" x14ac:dyDescent="0.25">
      <c r="A1008" s="1"/>
      <c r="B1008" s="2"/>
      <c r="C1008" s="4"/>
      <c r="D1008" s="3"/>
      <c r="E1008" s="3"/>
      <c r="F1008" s="3"/>
      <c r="G1008" s="3"/>
      <c r="H1008" s="3"/>
      <c r="I1008" s="3"/>
      <c r="J1008" s="3"/>
      <c r="K1008" s="3"/>
      <c r="L1008" s="5"/>
      <c r="T1008" s="2"/>
      <c r="AU1008" s="5"/>
      <c r="BD1008" s="5"/>
      <c r="BE1008" s="5"/>
      <c r="BF1008" s="5"/>
      <c r="BG1008" s="5"/>
      <c r="BH1008" s="5"/>
      <c r="BI1008" s="5"/>
      <c r="BO1008" s="128"/>
      <c r="BP1008" s="128"/>
      <c r="BQ1008" s="128"/>
      <c r="BR1008" s="128"/>
    </row>
    <row r="1009" spans="1:70" s="6" customFormat="1" x14ac:dyDescent="0.25">
      <c r="A1009" s="1"/>
      <c r="B1009" s="2"/>
      <c r="C1009" s="4"/>
      <c r="D1009" s="3"/>
      <c r="E1009" s="3"/>
      <c r="F1009" s="3"/>
      <c r="G1009" s="3"/>
      <c r="H1009" s="3"/>
      <c r="I1009" s="3"/>
      <c r="J1009" s="3"/>
      <c r="K1009" s="3"/>
      <c r="L1009" s="5"/>
      <c r="T1009" s="2"/>
      <c r="AU1009" s="5"/>
      <c r="BD1009" s="5"/>
      <c r="BE1009" s="5"/>
      <c r="BF1009" s="5"/>
      <c r="BG1009" s="5"/>
      <c r="BH1009" s="5"/>
      <c r="BI1009" s="5"/>
      <c r="BO1009" s="128"/>
      <c r="BP1009" s="128"/>
      <c r="BQ1009" s="128"/>
      <c r="BR1009" s="128"/>
    </row>
    <row r="1010" spans="1:70" s="6" customFormat="1" x14ac:dyDescent="0.25">
      <c r="A1010" s="1"/>
      <c r="B1010" s="2"/>
      <c r="C1010" s="4"/>
      <c r="D1010" s="3"/>
      <c r="E1010" s="3"/>
      <c r="F1010" s="3"/>
      <c r="G1010" s="3"/>
      <c r="H1010" s="3"/>
      <c r="I1010" s="3"/>
      <c r="J1010" s="3"/>
      <c r="K1010" s="3"/>
      <c r="L1010" s="5"/>
      <c r="T1010" s="2"/>
      <c r="AU1010" s="5"/>
      <c r="BD1010" s="5"/>
      <c r="BE1010" s="5"/>
      <c r="BF1010" s="5"/>
      <c r="BG1010" s="5"/>
      <c r="BH1010" s="5"/>
      <c r="BI1010" s="5"/>
      <c r="BO1010" s="128"/>
      <c r="BP1010" s="128"/>
      <c r="BQ1010" s="128"/>
      <c r="BR1010" s="128"/>
    </row>
    <row r="1011" spans="1:70" s="6" customFormat="1" x14ac:dyDescent="0.25">
      <c r="A1011" s="1"/>
      <c r="B1011" s="2"/>
      <c r="C1011" s="4"/>
      <c r="D1011" s="3"/>
      <c r="E1011" s="3"/>
      <c r="F1011" s="3"/>
      <c r="G1011" s="3"/>
      <c r="H1011" s="3"/>
      <c r="I1011" s="3"/>
      <c r="J1011" s="3"/>
      <c r="K1011" s="3"/>
      <c r="L1011" s="5"/>
      <c r="T1011" s="2"/>
      <c r="AU1011" s="5"/>
      <c r="BD1011" s="5"/>
      <c r="BE1011" s="5"/>
      <c r="BF1011" s="5"/>
      <c r="BG1011" s="5"/>
      <c r="BH1011" s="5"/>
      <c r="BI1011" s="5"/>
      <c r="BO1011" s="128"/>
      <c r="BP1011" s="128"/>
      <c r="BQ1011" s="128"/>
      <c r="BR1011" s="128"/>
    </row>
    <row r="1012" spans="1:70" s="6" customFormat="1" x14ac:dyDescent="0.25">
      <c r="A1012" s="1"/>
      <c r="B1012" s="2"/>
      <c r="C1012" s="4"/>
      <c r="D1012" s="3"/>
      <c r="E1012" s="3"/>
      <c r="F1012" s="3"/>
      <c r="G1012" s="3"/>
      <c r="H1012" s="3"/>
      <c r="I1012" s="3"/>
      <c r="J1012" s="3"/>
      <c r="K1012" s="3"/>
      <c r="L1012" s="5"/>
      <c r="T1012" s="2"/>
      <c r="AU1012" s="5"/>
      <c r="BD1012" s="5"/>
      <c r="BE1012" s="5"/>
      <c r="BF1012" s="5"/>
      <c r="BG1012" s="5"/>
      <c r="BH1012" s="5"/>
      <c r="BI1012" s="5"/>
      <c r="BO1012" s="128"/>
      <c r="BP1012" s="128"/>
      <c r="BQ1012" s="128"/>
      <c r="BR1012" s="128"/>
    </row>
    <row r="1013" spans="1:70" s="6" customFormat="1" x14ac:dyDescent="0.25">
      <c r="A1013" s="1"/>
      <c r="B1013" s="2"/>
      <c r="C1013" s="4"/>
      <c r="D1013" s="3"/>
      <c r="E1013" s="3"/>
      <c r="F1013" s="3"/>
      <c r="G1013" s="3"/>
      <c r="H1013" s="3"/>
      <c r="I1013" s="3"/>
      <c r="J1013" s="3"/>
      <c r="K1013" s="3"/>
      <c r="L1013" s="5"/>
      <c r="T1013" s="2"/>
      <c r="AU1013" s="5"/>
      <c r="BD1013" s="5"/>
      <c r="BE1013" s="5"/>
      <c r="BF1013" s="5"/>
      <c r="BG1013" s="5"/>
      <c r="BH1013" s="5"/>
      <c r="BI1013" s="5"/>
      <c r="BO1013" s="128"/>
      <c r="BP1013" s="128"/>
      <c r="BQ1013" s="128"/>
      <c r="BR1013" s="128"/>
    </row>
    <row r="1014" spans="1:70" s="6" customFormat="1" x14ac:dyDescent="0.25">
      <c r="A1014" s="1"/>
      <c r="B1014" s="2"/>
      <c r="C1014" s="4"/>
      <c r="D1014" s="3"/>
      <c r="E1014" s="3"/>
      <c r="F1014" s="3"/>
      <c r="G1014" s="3"/>
      <c r="H1014" s="3"/>
      <c r="I1014" s="3"/>
      <c r="J1014" s="3"/>
      <c r="K1014" s="3"/>
      <c r="L1014" s="5"/>
      <c r="T1014" s="2"/>
      <c r="AU1014" s="5"/>
      <c r="BD1014" s="5"/>
      <c r="BE1014" s="5"/>
      <c r="BF1014" s="5"/>
      <c r="BG1014" s="5"/>
      <c r="BH1014" s="5"/>
      <c r="BI1014" s="5"/>
      <c r="BO1014" s="128"/>
      <c r="BP1014" s="128"/>
      <c r="BQ1014" s="128"/>
      <c r="BR1014" s="128"/>
    </row>
    <row r="1015" spans="1:70" s="6" customFormat="1" x14ac:dyDescent="0.25">
      <c r="A1015" s="1"/>
      <c r="B1015" s="2"/>
      <c r="C1015" s="4"/>
      <c r="D1015" s="3"/>
      <c r="E1015" s="3"/>
      <c r="F1015" s="3"/>
      <c r="G1015" s="3"/>
      <c r="H1015" s="3"/>
      <c r="I1015" s="3"/>
      <c r="J1015" s="3"/>
      <c r="K1015" s="3"/>
      <c r="L1015" s="5"/>
      <c r="T1015" s="2"/>
      <c r="AU1015" s="5"/>
      <c r="BD1015" s="5"/>
      <c r="BE1015" s="5"/>
      <c r="BF1015" s="5"/>
      <c r="BG1015" s="5"/>
      <c r="BH1015" s="5"/>
      <c r="BI1015" s="5"/>
      <c r="BO1015" s="128"/>
      <c r="BP1015" s="128"/>
      <c r="BQ1015" s="128"/>
      <c r="BR1015" s="128"/>
    </row>
    <row r="1016" spans="1:70" s="6" customFormat="1" x14ac:dyDescent="0.25">
      <c r="A1016" s="1"/>
      <c r="B1016" s="2"/>
      <c r="C1016" s="4"/>
      <c r="D1016" s="3"/>
      <c r="E1016" s="3"/>
      <c r="F1016" s="3"/>
      <c r="G1016" s="3"/>
      <c r="H1016" s="3"/>
      <c r="I1016" s="3"/>
      <c r="J1016" s="3"/>
      <c r="K1016" s="3"/>
      <c r="L1016" s="5"/>
      <c r="T1016" s="2"/>
      <c r="AU1016" s="5"/>
      <c r="BD1016" s="5"/>
      <c r="BE1016" s="5"/>
      <c r="BF1016" s="5"/>
      <c r="BG1016" s="5"/>
      <c r="BH1016" s="5"/>
      <c r="BI1016" s="5"/>
      <c r="BO1016" s="128"/>
      <c r="BP1016" s="128"/>
      <c r="BQ1016" s="128"/>
      <c r="BR1016" s="128"/>
    </row>
    <row r="1017" spans="1:70" s="6" customFormat="1" x14ac:dyDescent="0.25">
      <c r="A1017" s="1"/>
      <c r="B1017" s="2"/>
      <c r="C1017" s="4"/>
      <c r="D1017" s="3"/>
      <c r="E1017" s="3"/>
      <c r="F1017" s="3"/>
      <c r="G1017" s="3"/>
      <c r="H1017" s="3"/>
      <c r="I1017" s="3"/>
      <c r="J1017" s="3"/>
      <c r="K1017" s="3"/>
      <c r="L1017" s="5"/>
      <c r="T1017" s="2"/>
      <c r="AU1017" s="5"/>
      <c r="BD1017" s="5"/>
      <c r="BE1017" s="5"/>
      <c r="BF1017" s="5"/>
      <c r="BG1017" s="5"/>
      <c r="BH1017" s="5"/>
      <c r="BI1017" s="5"/>
      <c r="BO1017" s="128"/>
      <c r="BP1017" s="128"/>
      <c r="BQ1017" s="128"/>
      <c r="BR1017" s="128"/>
    </row>
    <row r="1018" spans="1:70" s="6" customFormat="1" x14ac:dyDescent="0.25">
      <c r="A1018" s="1"/>
      <c r="B1018" s="2"/>
      <c r="C1018" s="4"/>
      <c r="D1018" s="3"/>
      <c r="E1018" s="3"/>
      <c r="F1018" s="3"/>
      <c r="G1018" s="3"/>
      <c r="H1018" s="3"/>
      <c r="I1018" s="3"/>
      <c r="J1018" s="3"/>
      <c r="K1018" s="3"/>
      <c r="L1018" s="5"/>
      <c r="T1018" s="2"/>
      <c r="AU1018" s="5"/>
      <c r="BD1018" s="5"/>
      <c r="BE1018" s="5"/>
      <c r="BF1018" s="5"/>
      <c r="BG1018" s="5"/>
      <c r="BH1018" s="5"/>
      <c r="BI1018" s="5"/>
      <c r="BO1018" s="128"/>
      <c r="BP1018" s="128"/>
      <c r="BQ1018" s="128"/>
      <c r="BR1018" s="128"/>
    </row>
    <row r="1019" spans="1:70" s="6" customFormat="1" x14ac:dyDescent="0.25">
      <c r="A1019" s="1"/>
      <c r="B1019" s="2"/>
      <c r="C1019" s="4"/>
      <c r="D1019" s="3"/>
      <c r="E1019" s="3"/>
      <c r="F1019" s="3"/>
      <c r="G1019" s="3"/>
      <c r="H1019" s="3"/>
      <c r="I1019" s="3"/>
      <c r="J1019" s="3"/>
      <c r="K1019" s="3"/>
      <c r="L1019" s="5"/>
      <c r="T1019" s="2"/>
      <c r="AU1019" s="5"/>
      <c r="BD1019" s="5"/>
      <c r="BE1019" s="5"/>
      <c r="BF1019" s="5"/>
      <c r="BG1019" s="5"/>
      <c r="BH1019" s="5"/>
      <c r="BI1019" s="5"/>
      <c r="BO1019" s="128"/>
      <c r="BP1019" s="128"/>
      <c r="BQ1019" s="128"/>
      <c r="BR1019" s="128"/>
    </row>
    <row r="1020" spans="1:70" s="6" customFormat="1" x14ac:dyDescent="0.25">
      <c r="A1020" s="1"/>
      <c r="B1020" s="2"/>
      <c r="C1020" s="4"/>
      <c r="D1020" s="3"/>
      <c r="E1020" s="3"/>
      <c r="F1020" s="3"/>
      <c r="G1020" s="3"/>
      <c r="H1020" s="3"/>
      <c r="I1020" s="3"/>
      <c r="J1020" s="3"/>
      <c r="K1020" s="3"/>
      <c r="L1020" s="5"/>
      <c r="T1020" s="2"/>
      <c r="AU1020" s="5"/>
      <c r="BD1020" s="5"/>
      <c r="BE1020" s="5"/>
      <c r="BF1020" s="5"/>
      <c r="BG1020" s="5"/>
      <c r="BH1020" s="5"/>
      <c r="BI1020" s="5"/>
      <c r="BO1020" s="128"/>
      <c r="BP1020" s="128"/>
      <c r="BQ1020" s="128"/>
      <c r="BR1020" s="128"/>
    </row>
    <row r="1021" spans="1:70" s="6" customFormat="1" x14ac:dyDescent="0.25">
      <c r="A1021" s="1"/>
      <c r="B1021" s="2"/>
      <c r="C1021" s="4"/>
      <c r="D1021" s="3"/>
      <c r="E1021" s="3"/>
      <c r="F1021" s="3"/>
      <c r="G1021" s="3"/>
      <c r="H1021" s="3"/>
      <c r="I1021" s="3"/>
      <c r="J1021" s="3"/>
      <c r="K1021" s="3"/>
      <c r="L1021" s="5"/>
      <c r="T1021" s="2"/>
      <c r="AU1021" s="5"/>
      <c r="BD1021" s="5"/>
      <c r="BE1021" s="5"/>
      <c r="BF1021" s="5"/>
      <c r="BG1021" s="5"/>
      <c r="BH1021" s="5"/>
      <c r="BI1021" s="5"/>
      <c r="BO1021" s="128"/>
      <c r="BP1021" s="128"/>
      <c r="BQ1021" s="128"/>
      <c r="BR1021" s="128"/>
    </row>
    <row r="1022" spans="1:70" s="6" customFormat="1" x14ac:dyDescent="0.25">
      <c r="A1022" s="1"/>
      <c r="B1022" s="2"/>
      <c r="C1022" s="4"/>
      <c r="D1022" s="3"/>
      <c r="E1022" s="3"/>
      <c r="F1022" s="3"/>
      <c r="G1022" s="3"/>
      <c r="H1022" s="3"/>
      <c r="I1022" s="3"/>
      <c r="J1022" s="3"/>
      <c r="K1022" s="3"/>
      <c r="L1022" s="5"/>
      <c r="T1022" s="2"/>
      <c r="AU1022" s="5"/>
      <c r="BD1022" s="5"/>
      <c r="BE1022" s="5"/>
      <c r="BF1022" s="5"/>
      <c r="BG1022" s="5"/>
      <c r="BH1022" s="5"/>
      <c r="BI1022" s="5"/>
      <c r="BO1022" s="128"/>
      <c r="BP1022" s="128"/>
      <c r="BQ1022" s="128"/>
      <c r="BR1022" s="128"/>
    </row>
    <row r="1023" spans="1:70" s="6" customFormat="1" x14ac:dyDescent="0.25">
      <c r="A1023" s="1"/>
      <c r="B1023" s="2"/>
      <c r="C1023" s="4"/>
      <c r="D1023" s="3"/>
      <c r="E1023" s="3"/>
      <c r="F1023" s="3"/>
      <c r="G1023" s="3"/>
      <c r="H1023" s="3"/>
      <c r="I1023" s="3"/>
      <c r="J1023" s="3"/>
      <c r="K1023" s="3"/>
      <c r="L1023" s="5"/>
      <c r="T1023" s="2"/>
      <c r="AU1023" s="5"/>
      <c r="BD1023" s="5"/>
      <c r="BE1023" s="5"/>
      <c r="BF1023" s="5"/>
      <c r="BG1023" s="5"/>
      <c r="BH1023" s="5"/>
      <c r="BI1023" s="5"/>
      <c r="BO1023" s="128"/>
      <c r="BP1023" s="128"/>
      <c r="BQ1023" s="128"/>
      <c r="BR1023" s="128"/>
    </row>
    <row r="1024" spans="1:70" s="6" customFormat="1" x14ac:dyDescent="0.25">
      <c r="A1024" s="1"/>
      <c r="B1024" s="2"/>
      <c r="C1024" s="4"/>
      <c r="D1024" s="3"/>
      <c r="E1024" s="3"/>
      <c r="F1024" s="3"/>
      <c r="G1024" s="3"/>
      <c r="H1024" s="3"/>
      <c r="I1024" s="3"/>
      <c r="J1024" s="3"/>
      <c r="K1024" s="3"/>
      <c r="L1024" s="5"/>
      <c r="T1024" s="2"/>
      <c r="AU1024" s="5"/>
      <c r="BD1024" s="5"/>
      <c r="BE1024" s="5"/>
      <c r="BF1024" s="5"/>
      <c r="BG1024" s="5"/>
      <c r="BH1024" s="5"/>
      <c r="BI1024" s="5"/>
      <c r="BO1024" s="128"/>
      <c r="BP1024" s="128"/>
      <c r="BQ1024" s="128"/>
      <c r="BR1024" s="128"/>
    </row>
    <row r="1025" spans="1:70" s="6" customFormat="1" x14ac:dyDescent="0.25">
      <c r="A1025" s="1"/>
      <c r="B1025" s="2"/>
      <c r="C1025" s="4"/>
      <c r="D1025" s="3"/>
      <c r="E1025" s="3"/>
      <c r="F1025" s="3"/>
      <c r="G1025" s="3"/>
      <c r="H1025" s="3"/>
      <c r="I1025" s="3"/>
      <c r="J1025" s="3"/>
      <c r="K1025" s="3"/>
      <c r="L1025" s="5"/>
      <c r="T1025" s="2"/>
      <c r="AU1025" s="5"/>
      <c r="BD1025" s="5"/>
      <c r="BE1025" s="5"/>
      <c r="BF1025" s="5"/>
      <c r="BG1025" s="5"/>
      <c r="BH1025" s="5"/>
      <c r="BI1025" s="5"/>
      <c r="BO1025" s="128"/>
      <c r="BP1025" s="128"/>
      <c r="BQ1025" s="128"/>
      <c r="BR1025" s="128"/>
    </row>
    <row r="1026" spans="1:70" s="6" customFormat="1" x14ac:dyDescent="0.25">
      <c r="A1026" s="1"/>
      <c r="B1026" s="2"/>
      <c r="C1026" s="4"/>
      <c r="D1026" s="3"/>
      <c r="E1026" s="3"/>
      <c r="F1026" s="3"/>
      <c r="G1026" s="3"/>
      <c r="H1026" s="3"/>
      <c r="I1026" s="3"/>
      <c r="J1026" s="3"/>
      <c r="K1026" s="3"/>
      <c r="L1026" s="5"/>
      <c r="T1026" s="2"/>
      <c r="AU1026" s="5"/>
      <c r="BD1026" s="5"/>
      <c r="BE1026" s="5"/>
      <c r="BF1026" s="5"/>
      <c r="BG1026" s="5"/>
      <c r="BH1026" s="5"/>
      <c r="BI1026" s="5"/>
      <c r="BO1026" s="128"/>
      <c r="BP1026" s="128"/>
      <c r="BQ1026" s="128"/>
      <c r="BR1026" s="128"/>
    </row>
    <row r="1027" spans="1:70" s="6" customFormat="1" x14ac:dyDescent="0.25">
      <c r="A1027" s="1"/>
      <c r="B1027" s="2"/>
      <c r="C1027" s="4"/>
      <c r="D1027" s="3"/>
      <c r="E1027" s="3"/>
      <c r="F1027" s="3"/>
      <c r="G1027" s="3"/>
      <c r="H1027" s="3"/>
      <c r="I1027" s="3"/>
      <c r="J1027" s="3"/>
      <c r="K1027" s="3"/>
      <c r="L1027" s="5"/>
      <c r="T1027" s="2"/>
      <c r="AU1027" s="5"/>
      <c r="BD1027" s="5"/>
      <c r="BE1027" s="5"/>
      <c r="BF1027" s="5"/>
      <c r="BG1027" s="5"/>
      <c r="BH1027" s="5"/>
      <c r="BI1027" s="5"/>
      <c r="BO1027" s="128"/>
      <c r="BP1027" s="128"/>
      <c r="BQ1027" s="128"/>
      <c r="BR1027" s="128"/>
    </row>
    <row r="1028" spans="1:70" s="6" customFormat="1" x14ac:dyDescent="0.25">
      <c r="A1028" s="1"/>
      <c r="B1028" s="2"/>
      <c r="C1028" s="4"/>
      <c r="D1028" s="3"/>
      <c r="E1028" s="3"/>
      <c r="F1028" s="3"/>
      <c r="G1028" s="3"/>
      <c r="H1028" s="3"/>
      <c r="I1028" s="3"/>
      <c r="J1028" s="3"/>
      <c r="K1028" s="3"/>
      <c r="L1028" s="5"/>
      <c r="T1028" s="2"/>
      <c r="AU1028" s="5"/>
      <c r="BD1028" s="5"/>
      <c r="BE1028" s="5"/>
      <c r="BF1028" s="5"/>
      <c r="BG1028" s="5"/>
      <c r="BH1028" s="5"/>
      <c r="BI1028" s="5"/>
      <c r="BO1028" s="128"/>
      <c r="BP1028" s="128"/>
      <c r="BQ1028" s="128"/>
      <c r="BR1028" s="128"/>
    </row>
    <row r="1029" spans="1:70" s="6" customFormat="1" x14ac:dyDescent="0.25">
      <c r="A1029" s="1"/>
      <c r="B1029" s="2"/>
      <c r="C1029" s="4"/>
      <c r="D1029" s="3"/>
      <c r="E1029" s="3"/>
      <c r="F1029" s="3"/>
      <c r="G1029" s="3"/>
      <c r="H1029" s="3"/>
      <c r="I1029" s="3"/>
      <c r="J1029" s="3"/>
      <c r="K1029" s="3"/>
      <c r="L1029" s="5"/>
      <c r="T1029" s="2"/>
      <c r="AU1029" s="5"/>
      <c r="BD1029" s="5"/>
      <c r="BE1029" s="5"/>
      <c r="BF1029" s="5"/>
      <c r="BG1029" s="5"/>
      <c r="BH1029" s="5"/>
      <c r="BI1029" s="5"/>
      <c r="BO1029" s="128"/>
      <c r="BP1029" s="128"/>
      <c r="BQ1029" s="128"/>
      <c r="BR1029" s="128"/>
    </row>
    <row r="1030" spans="1:70" s="6" customFormat="1" x14ac:dyDescent="0.25">
      <c r="A1030" s="1"/>
      <c r="B1030" s="2"/>
      <c r="C1030" s="4"/>
      <c r="D1030" s="3"/>
      <c r="E1030" s="3"/>
      <c r="F1030" s="3"/>
      <c r="G1030" s="3"/>
      <c r="H1030" s="3"/>
      <c r="I1030" s="3"/>
      <c r="J1030" s="3"/>
      <c r="K1030" s="3"/>
      <c r="L1030" s="5"/>
      <c r="T1030" s="2"/>
      <c r="AU1030" s="5"/>
      <c r="BD1030" s="5"/>
      <c r="BE1030" s="5"/>
      <c r="BF1030" s="5"/>
      <c r="BG1030" s="5"/>
      <c r="BH1030" s="5"/>
      <c r="BI1030" s="5"/>
      <c r="BO1030" s="128"/>
      <c r="BP1030" s="128"/>
      <c r="BQ1030" s="128"/>
      <c r="BR1030" s="128"/>
    </row>
    <row r="1031" spans="1:70" s="6" customFormat="1" x14ac:dyDescent="0.25">
      <c r="A1031" s="1"/>
      <c r="B1031" s="2"/>
      <c r="C1031" s="4"/>
      <c r="D1031" s="3"/>
      <c r="E1031" s="3"/>
      <c r="F1031" s="3"/>
      <c r="G1031" s="3"/>
      <c r="H1031" s="3"/>
      <c r="I1031" s="3"/>
      <c r="J1031" s="3"/>
      <c r="K1031" s="3"/>
      <c r="L1031" s="5"/>
      <c r="T1031" s="2"/>
      <c r="AU1031" s="5"/>
      <c r="BD1031" s="5"/>
      <c r="BE1031" s="5"/>
      <c r="BF1031" s="5"/>
      <c r="BG1031" s="5"/>
      <c r="BH1031" s="5"/>
      <c r="BI1031" s="5"/>
      <c r="BO1031" s="128"/>
      <c r="BP1031" s="128"/>
      <c r="BQ1031" s="128"/>
      <c r="BR1031" s="128"/>
    </row>
    <row r="1032" spans="1:70" s="6" customFormat="1" x14ac:dyDescent="0.25">
      <c r="A1032" s="1"/>
      <c r="B1032" s="2"/>
      <c r="C1032" s="4"/>
      <c r="D1032" s="3"/>
      <c r="E1032" s="3"/>
      <c r="F1032" s="3"/>
      <c r="G1032" s="3"/>
      <c r="H1032" s="3"/>
      <c r="I1032" s="3"/>
      <c r="J1032" s="3"/>
      <c r="K1032" s="3"/>
      <c r="L1032" s="5"/>
      <c r="T1032" s="2"/>
      <c r="AU1032" s="5"/>
      <c r="BD1032" s="5"/>
      <c r="BE1032" s="5"/>
      <c r="BF1032" s="5"/>
      <c r="BG1032" s="5"/>
      <c r="BH1032" s="5"/>
      <c r="BI1032" s="5"/>
      <c r="BO1032" s="128"/>
      <c r="BP1032" s="128"/>
      <c r="BQ1032" s="128"/>
      <c r="BR1032" s="128"/>
    </row>
    <row r="1033" spans="1:70" s="6" customFormat="1" x14ac:dyDescent="0.25">
      <c r="A1033" s="1"/>
      <c r="B1033" s="2"/>
      <c r="C1033" s="4"/>
      <c r="D1033" s="3"/>
      <c r="E1033" s="3"/>
      <c r="F1033" s="3"/>
      <c r="G1033" s="3"/>
      <c r="H1033" s="3"/>
      <c r="I1033" s="3"/>
      <c r="J1033" s="3"/>
      <c r="K1033" s="3"/>
      <c r="L1033" s="5"/>
      <c r="T1033" s="2"/>
      <c r="AU1033" s="5"/>
      <c r="BD1033" s="5"/>
      <c r="BE1033" s="5"/>
      <c r="BF1033" s="5"/>
      <c r="BG1033" s="5"/>
      <c r="BH1033" s="5"/>
      <c r="BI1033" s="5"/>
      <c r="BO1033" s="128"/>
      <c r="BP1033" s="128"/>
      <c r="BQ1033" s="128"/>
      <c r="BR1033" s="128"/>
    </row>
    <row r="1034" spans="1:70" s="6" customFormat="1" x14ac:dyDescent="0.25">
      <c r="A1034" s="1"/>
      <c r="B1034" s="2"/>
      <c r="C1034" s="4"/>
      <c r="D1034" s="3"/>
      <c r="E1034" s="3"/>
      <c r="F1034" s="3"/>
      <c r="G1034" s="3"/>
      <c r="H1034" s="3"/>
      <c r="I1034" s="3"/>
      <c r="J1034" s="3"/>
      <c r="K1034" s="3"/>
      <c r="L1034" s="5"/>
      <c r="T1034" s="2"/>
      <c r="AU1034" s="5"/>
      <c r="BD1034" s="5"/>
      <c r="BE1034" s="5"/>
      <c r="BF1034" s="5"/>
      <c r="BG1034" s="5"/>
      <c r="BH1034" s="5"/>
      <c r="BI1034" s="5"/>
      <c r="BO1034" s="128"/>
      <c r="BP1034" s="128"/>
      <c r="BQ1034" s="128"/>
      <c r="BR1034" s="128"/>
    </row>
    <row r="1035" spans="1:70" s="6" customFormat="1" x14ac:dyDescent="0.25">
      <c r="A1035" s="1"/>
      <c r="B1035" s="2"/>
      <c r="C1035" s="4"/>
      <c r="D1035" s="3"/>
      <c r="E1035" s="3"/>
      <c r="F1035" s="3"/>
      <c r="G1035" s="3"/>
      <c r="H1035" s="3"/>
      <c r="I1035" s="3"/>
      <c r="J1035" s="3"/>
      <c r="K1035" s="3"/>
      <c r="L1035" s="5"/>
      <c r="T1035" s="2"/>
      <c r="AU1035" s="5"/>
      <c r="BD1035" s="5"/>
      <c r="BE1035" s="5"/>
      <c r="BF1035" s="5"/>
      <c r="BG1035" s="5"/>
      <c r="BH1035" s="5"/>
      <c r="BI1035" s="5"/>
      <c r="BO1035" s="128"/>
      <c r="BP1035" s="128"/>
      <c r="BQ1035" s="128"/>
      <c r="BR1035" s="128"/>
    </row>
    <row r="1036" spans="1:70" s="6" customFormat="1" x14ac:dyDescent="0.25">
      <c r="A1036" s="1"/>
      <c r="B1036" s="2"/>
      <c r="C1036" s="4"/>
      <c r="D1036" s="3"/>
      <c r="E1036" s="3"/>
      <c r="F1036" s="3"/>
      <c r="G1036" s="3"/>
      <c r="H1036" s="3"/>
      <c r="I1036" s="3"/>
      <c r="J1036" s="3"/>
      <c r="K1036" s="3"/>
      <c r="L1036" s="5"/>
      <c r="T1036" s="2"/>
      <c r="AU1036" s="5"/>
      <c r="BD1036" s="5"/>
      <c r="BE1036" s="5"/>
      <c r="BF1036" s="5"/>
      <c r="BG1036" s="5"/>
      <c r="BH1036" s="5"/>
      <c r="BI1036" s="5"/>
      <c r="BO1036" s="128"/>
      <c r="BP1036" s="128"/>
      <c r="BQ1036" s="128"/>
      <c r="BR1036" s="128"/>
    </row>
    <row r="1037" spans="1:70" s="6" customFormat="1" x14ac:dyDescent="0.25">
      <c r="A1037" s="1"/>
      <c r="B1037" s="2"/>
      <c r="C1037" s="4"/>
      <c r="D1037" s="3"/>
      <c r="E1037" s="3"/>
      <c r="F1037" s="3"/>
      <c r="G1037" s="3"/>
      <c r="H1037" s="3"/>
      <c r="I1037" s="3"/>
      <c r="J1037" s="3"/>
      <c r="K1037" s="3"/>
      <c r="L1037" s="5"/>
      <c r="T1037" s="2"/>
      <c r="AU1037" s="5"/>
      <c r="BD1037" s="5"/>
      <c r="BE1037" s="5"/>
      <c r="BF1037" s="5"/>
      <c r="BG1037" s="5"/>
      <c r="BH1037" s="5"/>
      <c r="BI1037" s="5"/>
      <c r="BO1037" s="128"/>
      <c r="BP1037" s="128"/>
      <c r="BQ1037" s="128"/>
      <c r="BR1037" s="128"/>
    </row>
    <row r="1038" spans="1:70" s="6" customFormat="1" x14ac:dyDescent="0.25">
      <c r="A1038" s="1"/>
      <c r="B1038" s="2"/>
      <c r="C1038" s="4"/>
      <c r="D1038" s="3"/>
      <c r="E1038" s="3"/>
      <c r="F1038" s="3"/>
      <c r="G1038" s="3"/>
      <c r="H1038" s="3"/>
      <c r="I1038" s="3"/>
      <c r="J1038" s="3"/>
      <c r="K1038" s="3"/>
      <c r="L1038" s="5"/>
      <c r="T1038" s="2"/>
      <c r="AU1038" s="5"/>
      <c r="BD1038" s="5"/>
      <c r="BE1038" s="5"/>
      <c r="BF1038" s="5"/>
      <c r="BG1038" s="5"/>
      <c r="BH1038" s="5"/>
      <c r="BI1038" s="5"/>
      <c r="BO1038" s="128"/>
      <c r="BP1038" s="128"/>
      <c r="BQ1038" s="128"/>
      <c r="BR1038" s="128"/>
    </row>
    <row r="1039" spans="1:70" s="6" customFormat="1" x14ac:dyDescent="0.25">
      <c r="A1039" s="1"/>
      <c r="B1039" s="2"/>
      <c r="C1039" s="4"/>
      <c r="D1039" s="3"/>
      <c r="E1039" s="3"/>
      <c r="F1039" s="3"/>
      <c r="G1039" s="3"/>
      <c r="H1039" s="3"/>
      <c r="I1039" s="3"/>
      <c r="J1039" s="3"/>
      <c r="K1039" s="3"/>
      <c r="L1039" s="5"/>
      <c r="T1039" s="2"/>
      <c r="AU1039" s="5"/>
      <c r="BD1039" s="5"/>
      <c r="BE1039" s="5"/>
      <c r="BF1039" s="5"/>
      <c r="BG1039" s="5"/>
      <c r="BH1039" s="5"/>
      <c r="BI1039" s="5"/>
      <c r="BO1039" s="128"/>
      <c r="BP1039" s="128"/>
      <c r="BQ1039" s="128"/>
      <c r="BR1039" s="128"/>
    </row>
    <row r="1040" spans="1:70" s="6" customFormat="1" x14ac:dyDescent="0.25">
      <c r="A1040" s="1"/>
      <c r="B1040" s="2"/>
      <c r="C1040" s="4"/>
      <c r="D1040" s="3"/>
      <c r="E1040" s="3"/>
      <c r="F1040" s="3"/>
      <c r="G1040" s="3"/>
      <c r="H1040" s="3"/>
      <c r="I1040" s="3"/>
      <c r="J1040" s="3"/>
      <c r="K1040" s="3"/>
      <c r="L1040" s="5"/>
      <c r="T1040" s="2"/>
      <c r="AU1040" s="5"/>
      <c r="BD1040" s="5"/>
      <c r="BE1040" s="5"/>
      <c r="BF1040" s="5"/>
      <c r="BG1040" s="5"/>
      <c r="BH1040" s="5"/>
      <c r="BI1040" s="5"/>
      <c r="BO1040" s="128"/>
      <c r="BP1040" s="128"/>
      <c r="BQ1040" s="128"/>
      <c r="BR1040" s="128"/>
    </row>
    <row r="1041" spans="1:70" s="6" customFormat="1" x14ac:dyDescent="0.25">
      <c r="A1041" s="1"/>
      <c r="B1041" s="2"/>
      <c r="C1041" s="4"/>
      <c r="D1041" s="3"/>
      <c r="E1041" s="3"/>
      <c r="F1041" s="3"/>
      <c r="G1041" s="3"/>
      <c r="H1041" s="3"/>
      <c r="I1041" s="3"/>
      <c r="J1041" s="3"/>
      <c r="K1041" s="3"/>
      <c r="L1041" s="5"/>
      <c r="T1041" s="2"/>
      <c r="AU1041" s="5"/>
      <c r="BD1041" s="5"/>
      <c r="BE1041" s="5"/>
      <c r="BF1041" s="5"/>
      <c r="BG1041" s="5"/>
      <c r="BH1041" s="5"/>
      <c r="BI1041" s="5"/>
      <c r="BO1041" s="128"/>
      <c r="BP1041" s="128"/>
      <c r="BQ1041" s="128"/>
      <c r="BR1041" s="128"/>
    </row>
    <row r="1042" spans="1:70" s="6" customFormat="1" x14ac:dyDescent="0.25">
      <c r="A1042" s="1"/>
      <c r="B1042" s="2"/>
      <c r="C1042" s="4"/>
      <c r="D1042" s="3"/>
      <c r="E1042" s="3"/>
      <c r="F1042" s="3"/>
      <c r="G1042" s="3"/>
      <c r="H1042" s="3"/>
      <c r="I1042" s="3"/>
      <c r="J1042" s="3"/>
      <c r="K1042" s="3"/>
      <c r="L1042" s="5"/>
      <c r="T1042" s="2"/>
      <c r="AU1042" s="5"/>
      <c r="BD1042" s="5"/>
      <c r="BE1042" s="5"/>
      <c r="BF1042" s="5"/>
      <c r="BG1042" s="5"/>
      <c r="BH1042" s="5"/>
      <c r="BI1042" s="5"/>
      <c r="BO1042" s="128"/>
      <c r="BP1042" s="128"/>
      <c r="BQ1042" s="128"/>
      <c r="BR1042" s="128"/>
    </row>
    <row r="1043" spans="1:70" s="6" customFormat="1" x14ac:dyDescent="0.25">
      <c r="A1043" s="1"/>
      <c r="B1043" s="2"/>
      <c r="C1043" s="4"/>
      <c r="D1043" s="3"/>
      <c r="E1043" s="3"/>
      <c r="F1043" s="3"/>
      <c r="G1043" s="3"/>
      <c r="H1043" s="3"/>
      <c r="I1043" s="3"/>
      <c r="J1043" s="3"/>
      <c r="K1043" s="3"/>
      <c r="L1043" s="5"/>
      <c r="T1043" s="2"/>
      <c r="AU1043" s="5"/>
      <c r="BD1043" s="5"/>
      <c r="BE1043" s="5"/>
      <c r="BF1043" s="5"/>
      <c r="BG1043" s="5"/>
      <c r="BH1043" s="5"/>
      <c r="BI1043" s="5"/>
      <c r="BO1043" s="128"/>
      <c r="BP1043" s="128"/>
      <c r="BQ1043" s="128"/>
      <c r="BR1043" s="128"/>
    </row>
    <row r="1044" spans="1:70" s="6" customFormat="1" x14ac:dyDescent="0.25">
      <c r="A1044" s="1"/>
      <c r="B1044" s="2"/>
      <c r="C1044" s="4"/>
      <c r="D1044" s="3"/>
      <c r="E1044" s="3"/>
      <c r="F1044" s="3"/>
      <c r="G1044" s="3"/>
      <c r="H1044" s="3"/>
      <c r="I1044" s="3"/>
      <c r="J1044" s="3"/>
      <c r="K1044" s="3"/>
      <c r="L1044" s="5"/>
      <c r="T1044" s="2"/>
      <c r="AU1044" s="5"/>
      <c r="BD1044" s="5"/>
      <c r="BE1044" s="5"/>
      <c r="BF1044" s="5"/>
      <c r="BG1044" s="5"/>
      <c r="BH1044" s="5"/>
      <c r="BI1044" s="5"/>
      <c r="BO1044" s="128"/>
      <c r="BP1044" s="128"/>
      <c r="BQ1044" s="128"/>
      <c r="BR1044" s="128"/>
    </row>
    <row r="1045" spans="1:70" s="6" customFormat="1" x14ac:dyDescent="0.25">
      <c r="A1045" s="1"/>
      <c r="B1045" s="2"/>
      <c r="C1045" s="4"/>
      <c r="D1045" s="3"/>
      <c r="E1045" s="3"/>
      <c r="F1045" s="3"/>
      <c r="G1045" s="3"/>
      <c r="H1045" s="3"/>
      <c r="I1045" s="3"/>
      <c r="J1045" s="3"/>
      <c r="K1045" s="3"/>
      <c r="L1045" s="5"/>
      <c r="T1045" s="2"/>
      <c r="AU1045" s="5"/>
      <c r="BD1045" s="5"/>
      <c r="BE1045" s="5"/>
      <c r="BF1045" s="5"/>
      <c r="BG1045" s="5"/>
      <c r="BH1045" s="5"/>
      <c r="BI1045" s="5"/>
      <c r="BO1045" s="128"/>
      <c r="BP1045" s="128"/>
      <c r="BQ1045" s="128"/>
      <c r="BR1045" s="128"/>
    </row>
    <row r="1046" spans="1:70" s="6" customFormat="1" x14ac:dyDescent="0.25">
      <c r="A1046" s="1"/>
      <c r="B1046" s="2"/>
      <c r="C1046" s="4"/>
      <c r="D1046" s="3"/>
      <c r="E1046" s="3"/>
      <c r="F1046" s="3"/>
      <c r="G1046" s="3"/>
      <c r="H1046" s="3"/>
      <c r="I1046" s="3"/>
      <c r="J1046" s="3"/>
      <c r="K1046" s="3"/>
      <c r="L1046" s="5"/>
      <c r="T1046" s="2"/>
      <c r="AU1046" s="5"/>
      <c r="BD1046" s="5"/>
      <c r="BE1046" s="5"/>
      <c r="BF1046" s="5"/>
      <c r="BG1046" s="5"/>
      <c r="BH1046" s="5"/>
      <c r="BI1046" s="5"/>
      <c r="BO1046" s="128"/>
      <c r="BP1046" s="128"/>
      <c r="BQ1046" s="128"/>
      <c r="BR1046" s="128"/>
    </row>
    <row r="1047" spans="1:70" s="6" customFormat="1" x14ac:dyDescent="0.25">
      <c r="A1047" s="1"/>
      <c r="B1047" s="2"/>
      <c r="C1047" s="4"/>
      <c r="D1047" s="3"/>
      <c r="E1047" s="3"/>
      <c r="F1047" s="3"/>
      <c r="G1047" s="3"/>
      <c r="H1047" s="3"/>
      <c r="I1047" s="3"/>
      <c r="J1047" s="3"/>
      <c r="K1047" s="3"/>
      <c r="L1047" s="5"/>
      <c r="T1047" s="2"/>
      <c r="AU1047" s="5"/>
      <c r="BD1047" s="5"/>
      <c r="BE1047" s="5"/>
      <c r="BF1047" s="5"/>
      <c r="BG1047" s="5"/>
      <c r="BH1047" s="5"/>
      <c r="BI1047" s="5"/>
      <c r="BO1047" s="128"/>
      <c r="BP1047" s="128"/>
      <c r="BQ1047" s="128"/>
      <c r="BR1047" s="128"/>
    </row>
    <row r="1048" spans="1:70" s="6" customFormat="1" x14ac:dyDescent="0.25">
      <c r="A1048" s="1"/>
      <c r="B1048" s="2"/>
      <c r="C1048" s="4"/>
      <c r="D1048" s="3"/>
      <c r="E1048" s="3"/>
      <c r="F1048" s="3"/>
      <c r="G1048" s="3"/>
      <c r="H1048" s="3"/>
      <c r="I1048" s="3"/>
      <c r="J1048" s="3"/>
      <c r="K1048" s="3"/>
      <c r="L1048" s="5"/>
      <c r="T1048" s="2"/>
      <c r="AU1048" s="5"/>
      <c r="BD1048" s="5"/>
      <c r="BE1048" s="5"/>
      <c r="BF1048" s="5"/>
      <c r="BG1048" s="5"/>
      <c r="BH1048" s="5"/>
      <c r="BI1048" s="5"/>
      <c r="BO1048" s="128"/>
      <c r="BP1048" s="128"/>
      <c r="BQ1048" s="128"/>
      <c r="BR1048" s="128"/>
    </row>
    <row r="1049" spans="1:70" s="6" customFormat="1" x14ac:dyDescent="0.25">
      <c r="A1049" s="1"/>
      <c r="B1049" s="2"/>
      <c r="C1049" s="4"/>
      <c r="D1049" s="3"/>
      <c r="E1049" s="3"/>
      <c r="F1049" s="3"/>
      <c r="G1049" s="3"/>
      <c r="H1049" s="3"/>
      <c r="I1049" s="3"/>
      <c r="J1049" s="3"/>
      <c r="K1049" s="3"/>
      <c r="L1049" s="5"/>
      <c r="T1049" s="2"/>
      <c r="AU1049" s="5"/>
      <c r="BD1049" s="5"/>
      <c r="BE1049" s="5"/>
      <c r="BF1049" s="5"/>
      <c r="BG1049" s="5"/>
      <c r="BH1049" s="5"/>
      <c r="BI1049" s="5"/>
      <c r="BO1049" s="128"/>
      <c r="BP1049" s="128"/>
      <c r="BQ1049" s="128"/>
      <c r="BR1049" s="128"/>
    </row>
    <row r="1050" spans="1:70" s="6" customFormat="1" x14ac:dyDescent="0.25">
      <c r="A1050" s="1"/>
      <c r="B1050" s="2"/>
      <c r="C1050" s="4"/>
      <c r="D1050" s="3"/>
      <c r="E1050" s="3"/>
      <c r="F1050" s="3"/>
      <c r="G1050" s="3"/>
      <c r="H1050" s="3"/>
      <c r="I1050" s="3"/>
      <c r="J1050" s="3"/>
      <c r="K1050" s="3"/>
      <c r="L1050" s="5"/>
      <c r="T1050" s="2"/>
      <c r="AU1050" s="5"/>
      <c r="BD1050" s="5"/>
      <c r="BE1050" s="5"/>
      <c r="BF1050" s="5"/>
      <c r="BG1050" s="5"/>
      <c r="BH1050" s="5"/>
      <c r="BI1050" s="5"/>
      <c r="BO1050" s="128"/>
      <c r="BP1050" s="128"/>
      <c r="BQ1050" s="128"/>
      <c r="BR1050" s="128"/>
    </row>
    <row r="1051" spans="1:70" s="6" customFormat="1" x14ac:dyDescent="0.25">
      <c r="A1051" s="1"/>
      <c r="B1051" s="2"/>
      <c r="C1051" s="4"/>
      <c r="D1051" s="3"/>
      <c r="E1051" s="3"/>
      <c r="F1051" s="3"/>
      <c r="G1051" s="3"/>
      <c r="H1051" s="3"/>
      <c r="I1051" s="3"/>
      <c r="J1051" s="3"/>
      <c r="K1051" s="3"/>
      <c r="L1051" s="5"/>
      <c r="T1051" s="2"/>
      <c r="AU1051" s="5"/>
      <c r="BD1051" s="5"/>
      <c r="BE1051" s="5"/>
      <c r="BF1051" s="5"/>
      <c r="BG1051" s="5"/>
      <c r="BH1051" s="5"/>
      <c r="BI1051" s="5"/>
      <c r="BO1051" s="128"/>
      <c r="BP1051" s="128"/>
      <c r="BQ1051" s="128"/>
      <c r="BR1051" s="128"/>
    </row>
    <row r="1052" spans="1:70" s="6" customFormat="1" x14ac:dyDescent="0.25">
      <c r="A1052" s="1"/>
      <c r="B1052" s="2"/>
      <c r="C1052" s="4"/>
      <c r="D1052" s="3"/>
      <c r="E1052" s="3"/>
      <c r="F1052" s="3"/>
      <c r="G1052" s="3"/>
      <c r="H1052" s="3"/>
      <c r="I1052" s="3"/>
      <c r="J1052" s="3"/>
      <c r="K1052" s="3"/>
      <c r="L1052" s="5"/>
      <c r="T1052" s="2"/>
      <c r="AU1052" s="5"/>
      <c r="BD1052" s="5"/>
      <c r="BE1052" s="5"/>
      <c r="BF1052" s="5"/>
      <c r="BG1052" s="5"/>
      <c r="BH1052" s="5"/>
      <c r="BI1052" s="5"/>
      <c r="BO1052" s="128"/>
      <c r="BP1052" s="128"/>
      <c r="BQ1052" s="128"/>
      <c r="BR1052" s="128"/>
    </row>
    <row r="1053" spans="1:70" s="6" customFormat="1" x14ac:dyDescent="0.25">
      <c r="A1053" s="1"/>
      <c r="B1053" s="2"/>
      <c r="C1053" s="4"/>
      <c r="D1053" s="3"/>
      <c r="E1053" s="3"/>
      <c r="F1053" s="3"/>
      <c r="G1053" s="3"/>
      <c r="H1053" s="3"/>
      <c r="I1053" s="3"/>
      <c r="J1053" s="3"/>
      <c r="K1053" s="3"/>
      <c r="L1053" s="5"/>
      <c r="T1053" s="2"/>
      <c r="AU1053" s="5"/>
      <c r="BD1053" s="5"/>
      <c r="BE1053" s="5"/>
      <c r="BF1053" s="5"/>
      <c r="BG1053" s="5"/>
      <c r="BH1053" s="5"/>
      <c r="BI1053" s="5"/>
      <c r="BO1053" s="128"/>
      <c r="BP1053" s="128"/>
      <c r="BQ1053" s="128"/>
      <c r="BR1053" s="128"/>
    </row>
    <row r="1054" spans="1:70" s="6" customFormat="1" x14ac:dyDescent="0.25">
      <c r="A1054" s="1"/>
      <c r="B1054" s="2"/>
      <c r="C1054" s="4"/>
      <c r="D1054" s="3"/>
      <c r="E1054" s="3"/>
      <c r="F1054" s="3"/>
      <c r="G1054" s="3"/>
      <c r="H1054" s="3"/>
      <c r="I1054" s="3"/>
      <c r="J1054" s="3"/>
      <c r="K1054" s="3"/>
      <c r="L1054" s="5"/>
      <c r="T1054" s="2"/>
      <c r="AU1054" s="5"/>
      <c r="BD1054" s="5"/>
      <c r="BE1054" s="5"/>
      <c r="BF1054" s="5"/>
      <c r="BG1054" s="5"/>
      <c r="BH1054" s="5"/>
      <c r="BI1054" s="5"/>
      <c r="BO1054" s="128"/>
      <c r="BP1054" s="128"/>
      <c r="BQ1054" s="128"/>
      <c r="BR1054" s="128"/>
    </row>
    <row r="1055" spans="1:70" s="6" customFormat="1" x14ac:dyDescent="0.25">
      <c r="A1055" s="1"/>
      <c r="B1055" s="2"/>
      <c r="C1055" s="4"/>
      <c r="D1055" s="3"/>
      <c r="E1055" s="3"/>
      <c r="F1055" s="3"/>
      <c r="G1055" s="3"/>
      <c r="H1055" s="3"/>
      <c r="I1055" s="3"/>
      <c r="J1055" s="3"/>
      <c r="K1055" s="3"/>
      <c r="L1055" s="5"/>
      <c r="T1055" s="2"/>
      <c r="AU1055" s="5"/>
      <c r="BD1055" s="5"/>
      <c r="BE1055" s="5"/>
      <c r="BF1055" s="5"/>
      <c r="BG1055" s="5"/>
      <c r="BH1055" s="5"/>
      <c r="BI1055" s="5"/>
      <c r="BO1055" s="128"/>
      <c r="BP1055" s="128"/>
      <c r="BQ1055" s="128"/>
      <c r="BR1055" s="128"/>
    </row>
    <row r="1056" spans="1:70" s="6" customFormat="1" x14ac:dyDescent="0.25">
      <c r="A1056" s="1"/>
      <c r="B1056" s="2"/>
      <c r="C1056" s="4"/>
      <c r="D1056" s="3"/>
      <c r="E1056" s="3"/>
      <c r="F1056" s="3"/>
      <c r="G1056" s="3"/>
      <c r="H1056" s="3"/>
      <c r="I1056" s="3"/>
      <c r="J1056" s="3"/>
      <c r="K1056" s="3"/>
      <c r="L1056" s="5"/>
      <c r="T1056" s="2"/>
      <c r="AU1056" s="5"/>
      <c r="BD1056" s="5"/>
      <c r="BE1056" s="5"/>
      <c r="BF1056" s="5"/>
      <c r="BG1056" s="5"/>
      <c r="BH1056" s="5"/>
      <c r="BI1056" s="5"/>
      <c r="BO1056" s="128"/>
      <c r="BP1056" s="128"/>
      <c r="BQ1056" s="128"/>
      <c r="BR1056" s="128"/>
    </row>
    <row r="1057" spans="1:70" s="6" customFormat="1" x14ac:dyDescent="0.25">
      <c r="A1057" s="1"/>
      <c r="B1057" s="2"/>
      <c r="C1057" s="4"/>
      <c r="D1057" s="3"/>
      <c r="E1057" s="3"/>
      <c r="F1057" s="3"/>
      <c r="G1057" s="3"/>
      <c r="H1057" s="3"/>
      <c r="I1057" s="3"/>
      <c r="J1057" s="3"/>
      <c r="K1057" s="3"/>
      <c r="L1057" s="5"/>
      <c r="T1057" s="2"/>
      <c r="AU1057" s="5"/>
      <c r="BD1057" s="5"/>
      <c r="BE1057" s="5"/>
      <c r="BF1057" s="5"/>
      <c r="BG1057" s="5"/>
      <c r="BH1057" s="5"/>
      <c r="BI1057" s="5"/>
      <c r="BO1057" s="128"/>
      <c r="BP1057" s="128"/>
      <c r="BQ1057" s="128"/>
      <c r="BR1057" s="128"/>
    </row>
    <row r="1058" spans="1:70" s="6" customFormat="1" x14ac:dyDescent="0.25">
      <c r="A1058" s="1"/>
      <c r="B1058" s="2"/>
      <c r="C1058" s="4"/>
      <c r="D1058" s="3"/>
      <c r="E1058" s="3"/>
      <c r="F1058" s="3"/>
      <c r="G1058" s="3"/>
      <c r="H1058" s="3"/>
      <c r="I1058" s="3"/>
      <c r="J1058" s="3"/>
      <c r="K1058" s="3"/>
      <c r="L1058" s="5"/>
      <c r="T1058" s="2"/>
      <c r="AU1058" s="5"/>
      <c r="BD1058" s="5"/>
      <c r="BE1058" s="5"/>
      <c r="BF1058" s="5"/>
      <c r="BG1058" s="5"/>
      <c r="BH1058" s="5"/>
      <c r="BI1058" s="5"/>
      <c r="BO1058" s="128"/>
      <c r="BP1058" s="128"/>
      <c r="BQ1058" s="128"/>
      <c r="BR1058" s="128"/>
    </row>
    <row r="1059" spans="1:70" s="6" customFormat="1" x14ac:dyDescent="0.25">
      <c r="A1059" s="1"/>
      <c r="B1059" s="2"/>
      <c r="C1059" s="4"/>
      <c r="D1059" s="3"/>
      <c r="E1059" s="3"/>
      <c r="F1059" s="3"/>
      <c r="G1059" s="3"/>
      <c r="H1059" s="3"/>
      <c r="I1059" s="3"/>
      <c r="J1059" s="3"/>
      <c r="K1059" s="3"/>
      <c r="L1059" s="5"/>
      <c r="T1059" s="2"/>
      <c r="AU1059" s="5"/>
      <c r="BD1059" s="5"/>
      <c r="BE1059" s="5"/>
      <c r="BF1059" s="5"/>
      <c r="BG1059" s="5"/>
      <c r="BH1059" s="5"/>
      <c r="BI1059" s="5"/>
      <c r="BO1059" s="128"/>
      <c r="BP1059" s="128"/>
      <c r="BQ1059" s="128"/>
      <c r="BR1059" s="128"/>
    </row>
    <row r="1060" spans="1:70" s="6" customFormat="1" x14ac:dyDescent="0.25">
      <c r="A1060" s="1"/>
      <c r="B1060" s="2"/>
      <c r="C1060" s="4"/>
      <c r="D1060" s="3"/>
      <c r="E1060" s="3"/>
      <c r="F1060" s="3"/>
      <c r="G1060" s="3"/>
      <c r="H1060" s="3"/>
      <c r="I1060" s="3"/>
      <c r="J1060" s="3"/>
      <c r="K1060" s="3"/>
      <c r="L1060" s="5"/>
      <c r="T1060" s="2"/>
      <c r="AU1060" s="5"/>
      <c r="BD1060" s="5"/>
      <c r="BE1060" s="5"/>
      <c r="BF1060" s="5"/>
      <c r="BG1060" s="5"/>
      <c r="BH1060" s="5"/>
      <c r="BI1060" s="5"/>
      <c r="BO1060" s="128"/>
      <c r="BP1060" s="128"/>
      <c r="BQ1060" s="128"/>
      <c r="BR1060" s="128"/>
    </row>
    <row r="1061" spans="1:70" s="6" customFormat="1" x14ac:dyDescent="0.25">
      <c r="A1061" s="1"/>
      <c r="B1061" s="2"/>
      <c r="C1061" s="4"/>
      <c r="D1061" s="3"/>
      <c r="E1061" s="3"/>
      <c r="F1061" s="3"/>
      <c r="G1061" s="3"/>
      <c r="H1061" s="3"/>
      <c r="I1061" s="3"/>
      <c r="J1061" s="3"/>
      <c r="K1061" s="3"/>
      <c r="L1061" s="5"/>
      <c r="T1061" s="2"/>
      <c r="AU1061" s="5"/>
      <c r="BD1061" s="5"/>
      <c r="BE1061" s="5"/>
      <c r="BF1061" s="5"/>
      <c r="BG1061" s="5"/>
      <c r="BH1061" s="5"/>
      <c r="BI1061" s="5"/>
      <c r="BO1061" s="128"/>
      <c r="BP1061" s="128"/>
      <c r="BQ1061" s="128"/>
      <c r="BR1061" s="128"/>
    </row>
    <row r="1062" spans="1:70" s="6" customFormat="1" x14ac:dyDescent="0.25">
      <c r="A1062" s="1"/>
      <c r="B1062" s="2"/>
      <c r="C1062" s="4"/>
      <c r="D1062" s="3"/>
      <c r="E1062" s="3"/>
      <c r="F1062" s="3"/>
      <c r="G1062" s="3"/>
      <c r="H1062" s="3"/>
      <c r="I1062" s="3"/>
      <c r="J1062" s="3"/>
      <c r="K1062" s="3"/>
      <c r="L1062" s="5"/>
      <c r="T1062" s="2"/>
      <c r="AU1062" s="5"/>
      <c r="BD1062" s="5"/>
      <c r="BE1062" s="5"/>
      <c r="BF1062" s="5"/>
      <c r="BG1062" s="5"/>
      <c r="BH1062" s="5"/>
      <c r="BI1062" s="5"/>
      <c r="BO1062" s="128"/>
      <c r="BP1062" s="128"/>
      <c r="BQ1062" s="128"/>
      <c r="BR1062" s="128"/>
    </row>
    <row r="1063" spans="1:70" s="6" customFormat="1" x14ac:dyDescent="0.25">
      <c r="A1063" s="1"/>
      <c r="B1063" s="2"/>
      <c r="C1063" s="4"/>
      <c r="D1063" s="3"/>
      <c r="E1063" s="3"/>
      <c r="F1063" s="3"/>
      <c r="G1063" s="3"/>
      <c r="H1063" s="3"/>
      <c r="I1063" s="3"/>
      <c r="J1063" s="3"/>
      <c r="K1063" s="3"/>
      <c r="L1063" s="5"/>
      <c r="T1063" s="2"/>
      <c r="AU1063" s="5"/>
      <c r="BD1063" s="5"/>
      <c r="BE1063" s="5"/>
      <c r="BF1063" s="5"/>
      <c r="BG1063" s="5"/>
      <c r="BH1063" s="5"/>
      <c r="BI1063" s="5"/>
      <c r="BO1063" s="128"/>
      <c r="BP1063" s="128"/>
      <c r="BQ1063" s="128"/>
      <c r="BR1063" s="128"/>
    </row>
    <row r="1064" spans="1:70" s="6" customFormat="1" x14ac:dyDescent="0.25">
      <c r="A1064" s="1"/>
      <c r="B1064" s="2"/>
      <c r="C1064" s="4"/>
      <c r="D1064" s="3"/>
      <c r="E1064" s="3"/>
      <c r="F1064" s="3"/>
      <c r="G1064" s="3"/>
      <c r="H1064" s="3"/>
      <c r="I1064" s="3"/>
      <c r="J1064" s="3"/>
      <c r="K1064" s="3"/>
      <c r="L1064" s="5"/>
      <c r="T1064" s="2"/>
      <c r="AU1064" s="5"/>
      <c r="BD1064" s="5"/>
      <c r="BE1064" s="5"/>
      <c r="BF1064" s="5"/>
      <c r="BG1064" s="5"/>
      <c r="BH1064" s="5"/>
      <c r="BI1064" s="5"/>
      <c r="BO1064" s="128"/>
      <c r="BP1064" s="128"/>
      <c r="BQ1064" s="128"/>
      <c r="BR1064" s="128"/>
    </row>
    <row r="1065" spans="1:70" s="6" customFormat="1" x14ac:dyDescent="0.25">
      <c r="A1065" s="1"/>
      <c r="B1065" s="2"/>
      <c r="C1065" s="4"/>
      <c r="D1065" s="3"/>
      <c r="E1065" s="3"/>
      <c r="F1065" s="3"/>
      <c r="G1065" s="3"/>
      <c r="H1065" s="3"/>
      <c r="I1065" s="3"/>
      <c r="J1065" s="3"/>
      <c r="K1065" s="3"/>
      <c r="L1065" s="5"/>
      <c r="T1065" s="2"/>
      <c r="AU1065" s="5"/>
      <c r="BD1065" s="5"/>
      <c r="BE1065" s="5"/>
      <c r="BF1065" s="5"/>
      <c r="BG1065" s="5"/>
      <c r="BH1065" s="5"/>
      <c r="BI1065" s="5"/>
      <c r="BO1065" s="128"/>
      <c r="BP1065" s="128"/>
      <c r="BQ1065" s="128"/>
      <c r="BR1065" s="128"/>
    </row>
    <row r="1066" spans="1:70" s="6" customFormat="1" x14ac:dyDescent="0.25">
      <c r="A1066" s="1"/>
      <c r="B1066" s="2"/>
      <c r="C1066" s="4"/>
      <c r="D1066" s="3"/>
      <c r="E1066" s="3"/>
      <c r="F1066" s="3"/>
      <c r="G1066" s="3"/>
      <c r="H1066" s="3"/>
      <c r="I1066" s="3"/>
      <c r="J1066" s="3"/>
      <c r="K1066" s="3"/>
      <c r="L1066" s="5"/>
      <c r="T1066" s="2"/>
      <c r="AU1066" s="5"/>
      <c r="BD1066" s="5"/>
      <c r="BE1066" s="5"/>
      <c r="BF1066" s="5"/>
      <c r="BG1066" s="5"/>
      <c r="BH1066" s="5"/>
      <c r="BI1066" s="5"/>
      <c r="BO1066" s="128"/>
      <c r="BP1066" s="128"/>
      <c r="BQ1066" s="128"/>
      <c r="BR1066" s="128"/>
    </row>
    <row r="1067" spans="1:70" s="6" customFormat="1" x14ac:dyDescent="0.25">
      <c r="A1067" s="1"/>
      <c r="B1067" s="2"/>
      <c r="C1067" s="4"/>
      <c r="D1067" s="3"/>
      <c r="E1067" s="3"/>
      <c r="F1067" s="3"/>
      <c r="G1067" s="3"/>
      <c r="H1067" s="3"/>
      <c r="I1067" s="3"/>
      <c r="J1067" s="3"/>
      <c r="K1067" s="3"/>
      <c r="L1067" s="5"/>
      <c r="T1067" s="2"/>
      <c r="AU1067" s="5"/>
      <c r="BD1067" s="5"/>
      <c r="BE1067" s="5"/>
      <c r="BF1067" s="5"/>
      <c r="BG1067" s="5"/>
      <c r="BH1067" s="5"/>
      <c r="BI1067" s="5"/>
      <c r="BO1067" s="128"/>
      <c r="BP1067" s="128"/>
      <c r="BQ1067" s="128"/>
      <c r="BR1067" s="128"/>
    </row>
    <row r="1068" spans="1:70" s="6" customFormat="1" x14ac:dyDescent="0.25">
      <c r="A1068" s="1"/>
      <c r="B1068" s="2"/>
      <c r="C1068" s="4"/>
      <c r="D1068" s="3"/>
      <c r="E1068" s="3"/>
      <c r="F1068" s="3"/>
      <c r="G1068" s="3"/>
      <c r="H1068" s="3"/>
      <c r="I1068" s="3"/>
      <c r="J1068" s="3"/>
      <c r="K1068" s="3"/>
      <c r="L1068" s="5"/>
      <c r="T1068" s="2"/>
      <c r="AU1068" s="5"/>
      <c r="BD1068" s="5"/>
      <c r="BE1068" s="5"/>
      <c r="BF1068" s="5"/>
      <c r="BG1068" s="5"/>
      <c r="BH1068" s="5"/>
      <c r="BI1068" s="5"/>
      <c r="BO1068" s="128"/>
      <c r="BP1068" s="128"/>
      <c r="BQ1068" s="128"/>
      <c r="BR1068" s="128"/>
    </row>
    <row r="1069" spans="1:70" s="6" customFormat="1" x14ac:dyDescent="0.25">
      <c r="A1069" s="1"/>
      <c r="B1069" s="2"/>
      <c r="C1069" s="4"/>
      <c r="D1069" s="3"/>
      <c r="E1069" s="3"/>
      <c r="F1069" s="3"/>
      <c r="G1069" s="3"/>
      <c r="H1069" s="3"/>
      <c r="I1069" s="3"/>
      <c r="J1069" s="3"/>
      <c r="K1069" s="3"/>
      <c r="L1069" s="5"/>
      <c r="T1069" s="2"/>
      <c r="AU1069" s="5"/>
      <c r="BD1069" s="5"/>
      <c r="BE1069" s="5"/>
      <c r="BF1069" s="5"/>
      <c r="BG1069" s="5"/>
      <c r="BH1069" s="5"/>
      <c r="BI1069" s="5"/>
      <c r="BO1069" s="128"/>
      <c r="BP1069" s="128"/>
      <c r="BQ1069" s="128"/>
      <c r="BR1069" s="128"/>
    </row>
    <row r="1070" spans="1:70" s="6" customFormat="1" x14ac:dyDescent="0.25">
      <c r="A1070" s="1"/>
      <c r="B1070" s="2"/>
      <c r="C1070" s="4"/>
      <c r="D1070" s="3"/>
      <c r="E1070" s="3"/>
      <c r="F1070" s="3"/>
      <c r="G1070" s="3"/>
      <c r="H1070" s="3"/>
      <c r="I1070" s="3"/>
      <c r="J1070" s="3"/>
      <c r="K1070" s="3"/>
      <c r="L1070" s="5"/>
      <c r="T1070" s="2"/>
      <c r="AU1070" s="5"/>
      <c r="BD1070" s="5"/>
      <c r="BE1070" s="5"/>
      <c r="BF1070" s="5"/>
      <c r="BG1070" s="5"/>
      <c r="BH1070" s="5"/>
      <c r="BI1070" s="5"/>
      <c r="BO1070" s="128"/>
      <c r="BP1070" s="128"/>
      <c r="BQ1070" s="128"/>
      <c r="BR1070" s="128"/>
    </row>
    <row r="1071" spans="1:70" s="6" customFormat="1" x14ac:dyDescent="0.25">
      <c r="A1071" s="1"/>
      <c r="B1071" s="2"/>
      <c r="C1071" s="4"/>
      <c r="D1071" s="3"/>
      <c r="E1071" s="3"/>
      <c r="F1071" s="3"/>
      <c r="G1071" s="3"/>
      <c r="H1071" s="3"/>
      <c r="I1071" s="3"/>
      <c r="J1071" s="3"/>
      <c r="K1071" s="3"/>
      <c r="L1071" s="5"/>
      <c r="T1071" s="2"/>
      <c r="AU1071" s="5"/>
      <c r="BD1071" s="5"/>
      <c r="BE1071" s="5"/>
      <c r="BF1071" s="5"/>
      <c r="BG1071" s="5"/>
      <c r="BH1071" s="5"/>
      <c r="BI1071" s="5"/>
      <c r="BO1071" s="128"/>
      <c r="BP1071" s="128"/>
      <c r="BQ1071" s="128"/>
      <c r="BR1071" s="128"/>
    </row>
    <row r="1072" spans="1:70" s="6" customFormat="1" x14ac:dyDescent="0.25">
      <c r="A1072" s="1"/>
      <c r="B1072" s="2"/>
      <c r="C1072" s="4"/>
      <c r="D1072" s="3"/>
      <c r="E1072" s="3"/>
      <c r="F1072" s="3"/>
      <c r="G1072" s="3"/>
      <c r="H1072" s="3"/>
      <c r="I1072" s="3"/>
      <c r="J1072" s="3"/>
      <c r="K1072" s="3"/>
      <c r="L1072" s="5"/>
      <c r="T1072" s="2"/>
      <c r="AU1072" s="5"/>
      <c r="BD1072" s="5"/>
      <c r="BE1072" s="5"/>
      <c r="BF1072" s="5"/>
      <c r="BG1072" s="5"/>
      <c r="BH1072" s="5"/>
      <c r="BI1072" s="5"/>
      <c r="BO1072" s="128"/>
      <c r="BP1072" s="128"/>
      <c r="BQ1072" s="128"/>
      <c r="BR1072" s="128"/>
    </row>
    <row r="1073" spans="1:70" s="6" customFormat="1" x14ac:dyDescent="0.25">
      <c r="A1073" s="1"/>
      <c r="B1073" s="2"/>
      <c r="C1073" s="4"/>
      <c r="D1073" s="3"/>
      <c r="E1073" s="3"/>
      <c r="F1073" s="3"/>
      <c r="G1073" s="3"/>
      <c r="H1073" s="3"/>
      <c r="I1073" s="3"/>
      <c r="J1073" s="3"/>
      <c r="K1073" s="3"/>
      <c r="L1073" s="5"/>
      <c r="T1073" s="2"/>
      <c r="AU1073" s="5"/>
      <c r="BD1073" s="5"/>
      <c r="BE1073" s="5"/>
      <c r="BF1073" s="5"/>
      <c r="BG1073" s="5"/>
      <c r="BH1073" s="5"/>
      <c r="BI1073" s="5"/>
      <c r="BO1073" s="128"/>
      <c r="BP1073" s="128"/>
      <c r="BQ1073" s="128"/>
      <c r="BR1073" s="128"/>
    </row>
    <row r="1074" spans="1:70" s="6" customFormat="1" x14ac:dyDescent="0.25">
      <c r="A1074" s="1"/>
      <c r="B1074" s="2"/>
      <c r="C1074" s="4"/>
      <c r="D1074" s="3"/>
      <c r="E1074" s="3"/>
      <c r="F1074" s="3"/>
      <c r="G1074" s="3"/>
      <c r="H1074" s="3"/>
      <c r="I1074" s="3"/>
      <c r="J1074" s="3"/>
      <c r="K1074" s="3"/>
      <c r="L1074" s="5"/>
      <c r="T1074" s="2"/>
      <c r="AU1074" s="5"/>
      <c r="BD1074" s="5"/>
      <c r="BE1074" s="5"/>
      <c r="BF1074" s="5"/>
      <c r="BG1074" s="5"/>
      <c r="BH1074" s="5"/>
      <c r="BI1074" s="5"/>
      <c r="BO1074" s="128"/>
      <c r="BP1074" s="128"/>
      <c r="BQ1074" s="128"/>
      <c r="BR1074" s="128"/>
    </row>
    <row r="1075" spans="1:70" s="6" customFormat="1" x14ac:dyDescent="0.25">
      <c r="A1075" s="1"/>
      <c r="B1075" s="2"/>
      <c r="C1075" s="4"/>
      <c r="D1075" s="3"/>
      <c r="E1075" s="3"/>
      <c r="F1075" s="3"/>
      <c r="G1075" s="3"/>
      <c r="H1075" s="3"/>
      <c r="I1075" s="3"/>
      <c r="J1075" s="3"/>
      <c r="K1075" s="3"/>
      <c r="L1075" s="5"/>
      <c r="T1075" s="2"/>
      <c r="AU1075" s="5"/>
      <c r="BD1075" s="5"/>
      <c r="BE1075" s="5"/>
      <c r="BF1075" s="5"/>
      <c r="BG1075" s="5"/>
      <c r="BH1075" s="5"/>
      <c r="BI1075" s="5"/>
      <c r="BO1075" s="128"/>
      <c r="BP1075" s="128"/>
      <c r="BQ1075" s="128"/>
      <c r="BR1075" s="128"/>
    </row>
    <row r="1076" spans="1:70" s="6" customFormat="1" x14ac:dyDescent="0.25">
      <c r="A1076" s="1"/>
      <c r="B1076" s="2"/>
      <c r="C1076" s="4"/>
      <c r="D1076" s="3"/>
      <c r="E1076" s="3"/>
      <c r="F1076" s="3"/>
      <c r="G1076" s="3"/>
      <c r="H1076" s="3"/>
      <c r="I1076" s="3"/>
      <c r="J1076" s="3"/>
      <c r="K1076" s="3"/>
      <c r="L1076" s="5"/>
      <c r="T1076" s="2"/>
      <c r="AU1076" s="5"/>
      <c r="BD1076" s="5"/>
      <c r="BE1076" s="5"/>
      <c r="BF1076" s="5"/>
      <c r="BG1076" s="5"/>
      <c r="BH1076" s="5"/>
      <c r="BI1076" s="5"/>
      <c r="BO1076" s="128"/>
      <c r="BP1076" s="128"/>
      <c r="BQ1076" s="128"/>
      <c r="BR1076" s="128"/>
    </row>
    <row r="1077" spans="1:70" s="6" customFormat="1" x14ac:dyDescent="0.25">
      <c r="A1077" s="1"/>
      <c r="B1077" s="2"/>
      <c r="C1077" s="4"/>
      <c r="D1077" s="3"/>
      <c r="E1077" s="3"/>
      <c r="F1077" s="3"/>
      <c r="G1077" s="3"/>
      <c r="H1077" s="3"/>
      <c r="I1077" s="3"/>
      <c r="J1077" s="3"/>
      <c r="K1077" s="3"/>
      <c r="L1077" s="5"/>
      <c r="T1077" s="2"/>
      <c r="AU1077" s="5"/>
      <c r="BD1077" s="5"/>
      <c r="BE1077" s="5"/>
      <c r="BF1077" s="5"/>
      <c r="BG1077" s="5"/>
      <c r="BH1077" s="5"/>
      <c r="BI1077" s="5"/>
      <c r="BO1077" s="128"/>
      <c r="BP1077" s="128"/>
      <c r="BQ1077" s="128"/>
      <c r="BR1077" s="128"/>
    </row>
    <row r="1078" spans="1:70" s="6" customFormat="1" x14ac:dyDescent="0.25">
      <c r="A1078" s="1"/>
      <c r="B1078" s="2"/>
      <c r="C1078" s="4"/>
      <c r="D1078" s="3"/>
      <c r="E1078" s="3"/>
      <c r="F1078" s="3"/>
      <c r="G1078" s="3"/>
      <c r="H1078" s="3"/>
      <c r="I1078" s="3"/>
      <c r="J1078" s="3"/>
      <c r="K1078" s="3"/>
      <c r="L1078" s="5"/>
      <c r="T1078" s="2"/>
      <c r="AU1078" s="5"/>
      <c r="BD1078" s="5"/>
      <c r="BE1078" s="5"/>
      <c r="BF1078" s="5"/>
      <c r="BG1078" s="5"/>
      <c r="BH1078" s="5"/>
      <c r="BI1078" s="5"/>
      <c r="BO1078" s="128"/>
      <c r="BP1078" s="128"/>
      <c r="BQ1078" s="128"/>
      <c r="BR1078" s="128"/>
    </row>
    <row r="1079" spans="1:70" s="6" customFormat="1" x14ac:dyDescent="0.25">
      <c r="A1079" s="1"/>
      <c r="B1079" s="2"/>
      <c r="C1079" s="4"/>
      <c r="D1079" s="3"/>
      <c r="E1079" s="3"/>
      <c r="F1079" s="3"/>
      <c r="G1079" s="3"/>
      <c r="H1079" s="3"/>
      <c r="I1079" s="3"/>
      <c r="J1079" s="3"/>
      <c r="K1079" s="3"/>
      <c r="L1079" s="5"/>
      <c r="T1079" s="2"/>
      <c r="AU1079" s="5"/>
      <c r="BD1079" s="5"/>
      <c r="BE1079" s="5"/>
      <c r="BF1079" s="5"/>
      <c r="BG1079" s="5"/>
      <c r="BH1079" s="5"/>
      <c r="BI1079" s="5"/>
      <c r="BO1079" s="128"/>
      <c r="BP1079" s="128"/>
      <c r="BQ1079" s="128"/>
      <c r="BR1079" s="128"/>
    </row>
    <row r="1080" spans="1:70" s="6" customFormat="1" x14ac:dyDescent="0.25">
      <c r="A1080" s="1"/>
      <c r="B1080" s="2"/>
      <c r="C1080" s="4"/>
      <c r="D1080" s="3"/>
      <c r="E1080" s="3"/>
      <c r="F1080" s="3"/>
      <c r="G1080" s="3"/>
      <c r="H1080" s="3"/>
      <c r="I1080" s="3"/>
      <c r="J1080" s="3"/>
      <c r="K1080" s="3"/>
      <c r="L1080" s="5"/>
      <c r="T1080" s="2"/>
      <c r="AU1080" s="5"/>
      <c r="BD1080" s="5"/>
      <c r="BE1080" s="5"/>
      <c r="BF1080" s="5"/>
      <c r="BG1080" s="5"/>
      <c r="BH1080" s="5"/>
      <c r="BI1080" s="5"/>
      <c r="BO1080" s="128"/>
      <c r="BP1080" s="128"/>
      <c r="BQ1080" s="128"/>
      <c r="BR1080" s="128"/>
    </row>
    <row r="1081" spans="1:70" s="6" customFormat="1" x14ac:dyDescent="0.25">
      <c r="A1081" s="1"/>
      <c r="B1081" s="2"/>
      <c r="C1081" s="4"/>
      <c r="D1081" s="3"/>
      <c r="E1081" s="3"/>
      <c r="F1081" s="3"/>
      <c r="G1081" s="3"/>
      <c r="H1081" s="3"/>
      <c r="I1081" s="3"/>
      <c r="J1081" s="3"/>
      <c r="K1081" s="3"/>
      <c r="L1081" s="5"/>
      <c r="T1081" s="2"/>
      <c r="AU1081" s="5"/>
      <c r="BD1081" s="5"/>
      <c r="BE1081" s="5"/>
      <c r="BF1081" s="5"/>
      <c r="BG1081" s="5"/>
      <c r="BH1081" s="5"/>
      <c r="BI1081" s="5"/>
      <c r="BO1081" s="128"/>
      <c r="BP1081" s="128"/>
      <c r="BQ1081" s="128"/>
      <c r="BR1081" s="128"/>
    </row>
    <row r="1082" spans="1:70" s="6" customFormat="1" x14ac:dyDescent="0.25">
      <c r="A1082" s="1"/>
      <c r="B1082" s="2"/>
      <c r="C1082" s="4"/>
      <c r="D1082" s="3"/>
      <c r="E1082" s="3"/>
      <c r="F1082" s="3"/>
      <c r="G1082" s="3"/>
      <c r="H1082" s="3"/>
      <c r="I1082" s="3"/>
      <c r="J1082" s="3"/>
      <c r="K1082" s="3"/>
      <c r="L1082" s="5"/>
      <c r="T1082" s="2"/>
      <c r="AU1082" s="5"/>
      <c r="BD1082" s="5"/>
      <c r="BE1082" s="5"/>
      <c r="BF1082" s="5"/>
      <c r="BG1082" s="5"/>
      <c r="BH1082" s="5"/>
      <c r="BI1082" s="5"/>
      <c r="BO1082" s="128"/>
      <c r="BP1082" s="128"/>
      <c r="BQ1082" s="128"/>
      <c r="BR1082" s="128"/>
    </row>
    <row r="1083" spans="1:70" s="6" customFormat="1" x14ac:dyDescent="0.25">
      <c r="A1083" s="1"/>
      <c r="B1083" s="2"/>
      <c r="C1083" s="4"/>
      <c r="D1083" s="3"/>
      <c r="E1083" s="3"/>
      <c r="F1083" s="3"/>
      <c r="G1083" s="3"/>
      <c r="H1083" s="3"/>
      <c r="I1083" s="3"/>
      <c r="J1083" s="3"/>
      <c r="K1083" s="3"/>
      <c r="L1083" s="5"/>
      <c r="T1083" s="2"/>
      <c r="AU1083" s="5"/>
      <c r="BD1083" s="5"/>
      <c r="BE1083" s="5"/>
      <c r="BF1083" s="5"/>
      <c r="BG1083" s="5"/>
      <c r="BH1083" s="5"/>
      <c r="BI1083" s="5"/>
      <c r="BO1083" s="128"/>
      <c r="BP1083" s="128"/>
      <c r="BQ1083" s="128"/>
      <c r="BR1083" s="128"/>
    </row>
    <row r="1084" spans="1:70" s="6" customFormat="1" x14ac:dyDescent="0.25">
      <c r="A1084" s="1"/>
      <c r="B1084" s="2"/>
      <c r="C1084" s="4"/>
      <c r="D1084" s="3"/>
      <c r="E1084" s="3"/>
      <c r="F1084" s="3"/>
      <c r="G1084" s="3"/>
      <c r="H1084" s="3"/>
      <c r="I1084" s="3"/>
      <c r="J1084" s="3"/>
      <c r="K1084" s="3"/>
      <c r="L1084" s="5"/>
      <c r="T1084" s="2"/>
      <c r="AU1084" s="5"/>
      <c r="BD1084" s="5"/>
      <c r="BE1084" s="5"/>
      <c r="BF1084" s="5"/>
      <c r="BG1084" s="5"/>
      <c r="BH1084" s="5"/>
      <c r="BI1084" s="5"/>
      <c r="BO1084" s="128"/>
      <c r="BP1084" s="128"/>
      <c r="BQ1084" s="128"/>
      <c r="BR1084" s="128"/>
    </row>
    <row r="1085" spans="1:70" s="6" customFormat="1" x14ac:dyDescent="0.25">
      <c r="A1085" s="1"/>
      <c r="B1085" s="2"/>
      <c r="C1085" s="4"/>
      <c r="D1085" s="3"/>
      <c r="E1085" s="3"/>
      <c r="F1085" s="3"/>
      <c r="G1085" s="3"/>
      <c r="H1085" s="3"/>
      <c r="I1085" s="3"/>
      <c r="J1085" s="3"/>
      <c r="K1085" s="3"/>
      <c r="L1085" s="5"/>
      <c r="T1085" s="2"/>
      <c r="AU1085" s="5"/>
      <c r="BD1085" s="5"/>
      <c r="BE1085" s="5"/>
      <c r="BF1085" s="5"/>
      <c r="BG1085" s="5"/>
      <c r="BH1085" s="5"/>
      <c r="BI1085" s="5"/>
      <c r="BO1085" s="128"/>
      <c r="BP1085" s="128"/>
      <c r="BQ1085" s="128"/>
      <c r="BR1085" s="128"/>
    </row>
    <row r="1086" spans="1:70" s="6" customFormat="1" x14ac:dyDescent="0.25">
      <c r="A1086" s="1"/>
      <c r="B1086" s="2"/>
      <c r="C1086" s="4"/>
      <c r="D1086" s="3"/>
      <c r="E1086" s="3"/>
      <c r="F1086" s="3"/>
      <c r="G1086" s="3"/>
      <c r="H1086" s="3"/>
      <c r="I1086" s="3"/>
      <c r="J1086" s="3"/>
      <c r="K1086" s="3"/>
      <c r="L1086" s="5"/>
      <c r="T1086" s="2"/>
      <c r="AU1086" s="5"/>
      <c r="BD1086" s="5"/>
      <c r="BE1086" s="5"/>
      <c r="BF1086" s="5"/>
      <c r="BG1086" s="5"/>
      <c r="BH1086" s="5"/>
      <c r="BI1086" s="5"/>
      <c r="BO1086" s="128"/>
      <c r="BP1086" s="128"/>
      <c r="BQ1086" s="128"/>
      <c r="BR1086" s="128"/>
    </row>
    <row r="1087" spans="1:70" s="6" customFormat="1" x14ac:dyDescent="0.25">
      <c r="A1087" s="1"/>
      <c r="B1087" s="2"/>
      <c r="C1087" s="4"/>
      <c r="D1087" s="3"/>
      <c r="E1087" s="3"/>
      <c r="F1087" s="3"/>
      <c r="G1087" s="3"/>
      <c r="H1087" s="3"/>
      <c r="I1087" s="3"/>
      <c r="J1087" s="3"/>
      <c r="K1087" s="3"/>
      <c r="L1087" s="5"/>
      <c r="T1087" s="2"/>
      <c r="AU1087" s="5"/>
      <c r="BD1087" s="5"/>
      <c r="BE1087" s="5"/>
      <c r="BF1087" s="5"/>
      <c r="BG1087" s="5"/>
      <c r="BH1087" s="5"/>
      <c r="BI1087" s="5"/>
      <c r="BO1087" s="128"/>
      <c r="BP1087" s="128"/>
      <c r="BQ1087" s="128"/>
      <c r="BR1087" s="128"/>
    </row>
    <row r="1088" spans="1:70" s="6" customFormat="1" x14ac:dyDescent="0.25">
      <c r="A1088" s="1"/>
      <c r="B1088" s="2"/>
      <c r="C1088" s="4"/>
      <c r="D1088" s="3"/>
      <c r="E1088" s="3"/>
      <c r="F1088" s="3"/>
      <c r="G1088" s="3"/>
      <c r="H1088" s="3"/>
      <c r="I1088" s="3"/>
      <c r="J1088" s="3"/>
      <c r="K1088" s="3"/>
      <c r="L1088" s="5"/>
      <c r="T1088" s="2"/>
      <c r="AU1088" s="5"/>
      <c r="BD1088" s="5"/>
      <c r="BE1088" s="5"/>
      <c r="BF1088" s="5"/>
      <c r="BG1088" s="5"/>
      <c r="BH1088" s="5"/>
      <c r="BI1088" s="5"/>
      <c r="BO1088" s="128"/>
      <c r="BP1088" s="128"/>
      <c r="BQ1088" s="128"/>
      <c r="BR1088" s="128"/>
    </row>
    <row r="1089" spans="1:70" s="6" customFormat="1" x14ac:dyDescent="0.25">
      <c r="A1089" s="1"/>
      <c r="B1089" s="2"/>
      <c r="C1089" s="4"/>
      <c r="D1089" s="3"/>
      <c r="E1089" s="3"/>
      <c r="F1089" s="3"/>
      <c r="G1089" s="3"/>
      <c r="H1089" s="3"/>
      <c r="I1089" s="3"/>
      <c r="J1089" s="3"/>
      <c r="K1089" s="3"/>
      <c r="L1089" s="5"/>
      <c r="T1089" s="2"/>
      <c r="AU1089" s="5"/>
      <c r="BD1089" s="5"/>
      <c r="BE1089" s="5"/>
      <c r="BF1089" s="5"/>
      <c r="BG1089" s="5"/>
      <c r="BH1089" s="5"/>
      <c r="BI1089" s="5"/>
      <c r="BO1089" s="128"/>
      <c r="BP1089" s="128"/>
      <c r="BQ1089" s="128"/>
      <c r="BR1089" s="128"/>
    </row>
    <row r="1090" spans="1:70" s="6" customFormat="1" x14ac:dyDescent="0.25">
      <c r="A1090" s="1"/>
      <c r="B1090" s="2"/>
      <c r="C1090" s="4"/>
      <c r="D1090" s="3"/>
      <c r="E1090" s="3"/>
      <c r="F1090" s="3"/>
      <c r="G1090" s="3"/>
      <c r="H1090" s="3"/>
      <c r="I1090" s="3"/>
      <c r="J1090" s="3"/>
      <c r="K1090" s="3"/>
      <c r="L1090" s="5"/>
      <c r="T1090" s="2"/>
      <c r="AU1090" s="5"/>
      <c r="BD1090" s="5"/>
      <c r="BE1090" s="5"/>
      <c r="BF1090" s="5"/>
      <c r="BG1090" s="5"/>
      <c r="BH1090" s="5"/>
      <c r="BI1090" s="5"/>
      <c r="BO1090" s="128"/>
      <c r="BP1090" s="128"/>
      <c r="BQ1090" s="128"/>
      <c r="BR1090" s="128"/>
    </row>
    <row r="1091" spans="1:70" s="6" customFormat="1" x14ac:dyDescent="0.25">
      <c r="A1091" s="1"/>
      <c r="B1091" s="2"/>
      <c r="C1091" s="4"/>
      <c r="D1091" s="3"/>
      <c r="E1091" s="3"/>
      <c r="F1091" s="3"/>
      <c r="G1091" s="3"/>
      <c r="H1091" s="3"/>
      <c r="I1091" s="3"/>
      <c r="J1091" s="3"/>
      <c r="K1091" s="3"/>
      <c r="L1091" s="5"/>
      <c r="T1091" s="2"/>
      <c r="AU1091" s="5"/>
      <c r="BD1091" s="5"/>
      <c r="BE1091" s="5"/>
      <c r="BF1091" s="5"/>
      <c r="BG1091" s="5"/>
      <c r="BH1091" s="5"/>
      <c r="BI1091" s="5"/>
      <c r="BO1091" s="128"/>
      <c r="BP1091" s="128"/>
      <c r="BQ1091" s="128"/>
      <c r="BR1091" s="128"/>
    </row>
    <row r="1092" spans="1:70" s="6" customFormat="1" x14ac:dyDescent="0.25">
      <c r="A1092" s="1"/>
      <c r="B1092" s="2"/>
      <c r="C1092" s="4"/>
      <c r="D1092" s="3"/>
      <c r="E1092" s="3"/>
      <c r="F1092" s="3"/>
      <c r="G1092" s="3"/>
      <c r="H1092" s="3"/>
      <c r="I1092" s="3"/>
      <c r="J1092" s="3"/>
      <c r="K1092" s="3"/>
      <c r="L1092" s="5"/>
      <c r="T1092" s="2"/>
      <c r="AU1092" s="5"/>
      <c r="BD1092" s="5"/>
      <c r="BE1092" s="5"/>
      <c r="BF1092" s="5"/>
      <c r="BG1092" s="5"/>
      <c r="BH1092" s="5"/>
      <c r="BI1092" s="5"/>
      <c r="BO1092" s="128"/>
      <c r="BP1092" s="128"/>
      <c r="BQ1092" s="128"/>
      <c r="BR1092" s="128"/>
    </row>
    <row r="1093" spans="1:70" s="6" customFormat="1" x14ac:dyDescent="0.25">
      <c r="A1093" s="1"/>
      <c r="B1093" s="2"/>
      <c r="C1093" s="4"/>
      <c r="D1093" s="3"/>
      <c r="E1093" s="3"/>
      <c r="F1093" s="3"/>
      <c r="G1093" s="3"/>
      <c r="H1093" s="3"/>
      <c r="I1093" s="3"/>
      <c r="J1093" s="3"/>
      <c r="K1093" s="3"/>
      <c r="L1093" s="5"/>
      <c r="T1093" s="2"/>
      <c r="AU1093" s="5"/>
      <c r="BD1093" s="5"/>
      <c r="BE1093" s="5"/>
      <c r="BF1093" s="5"/>
      <c r="BG1093" s="5"/>
      <c r="BH1093" s="5"/>
      <c r="BI1093" s="5"/>
      <c r="BO1093" s="128"/>
      <c r="BP1093" s="128"/>
      <c r="BQ1093" s="128"/>
      <c r="BR1093" s="128"/>
    </row>
    <row r="1094" spans="1:70" s="6" customFormat="1" x14ac:dyDescent="0.25">
      <c r="A1094" s="1"/>
      <c r="B1094" s="2"/>
      <c r="C1094" s="4"/>
      <c r="D1094" s="3"/>
      <c r="E1094" s="3"/>
      <c r="F1094" s="3"/>
      <c r="G1094" s="3"/>
      <c r="H1094" s="3"/>
      <c r="I1094" s="3"/>
      <c r="J1094" s="3"/>
      <c r="K1094" s="3"/>
      <c r="L1094" s="5"/>
      <c r="T1094" s="2"/>
      <c r="AU1094" s="5"/>
      <c r="BD1094" s="5"/>
      <c r="BE1094" s="5"/>
      <c r="BF1094" s="5"/>
      <c r="BG1094" s="5"/>
      <c r="BH1094" s="5"/>
      <c r="BI1094" s="5"/>
      <c r="BO1094" s="128"/>
      <c r="BP1094" s="128"/>
      <c r="BQ1094" s="128"/>
      <c r="BR1094" s="128"/>
    </row>
    <row r="1095" spans="1:70" s="6" customFormat="1" x14ac:dyDescent="0.25">
      <c r="A1095" s="1"/>
      <c r="B1095" s="2"/>
      <c r="C1095" s="4"/>
      <c r="D1095" s="3"/>
      <c r="E1095" s="3"/>
      <c r="F1095" s="3"/>
      <c r="G1095" s="3"/>
      <c r="H1095" s="3"/>
      <c r="I1095" s="3"/>
      <c r="J1095" s="3"/>
      <c r="K1095" s="3"/>
      <c r="L1095" s="5"/>
      <c r="T1095" s="2"/>
      <c r="AU1095" s="5"/>
      <c r="BD1095" s="5"/>
      <c r="BE1095" s="5"/>
      <c r="BF1095" s="5"/>
      <c r="BG1095" s="5"/>
      <c r="BH1095" s="5"/>
      <c r="BI1095" s="5"/>
      <c r="BO1095" s="128"/>
      <c r="BP1095" s="128"/>
      <c r="BQ1095" s="128"/>
      <c r="BR1095" s="128"/>
    </row>
    <row r="1096" spans="1:70" s="6" customFormat="1" x14ac:dyDescent="0.25">
      <c r="A1096" s="1"/>
      <c r="B1096" s="2"/>
      <c r="C1096" s="4"/>
      <c r="D1096" s="3"/>
      <c r="E1096" s="3"/>
      <c r="F1096" s="3"/>
      <c r="G1096" s="3"/>
      <c r="H1096" s="3"/>
      <c r="I1096" s="3"/>
      <c r="J1096" s="3"/>
      <c r="K1096" s="3"/>
      <c r="L1096" s="5"/>
      <c r="T1096" s="2"/>
      <c r="AU1096" s="5"/>
      <c r="BD1096" s="5"/>
      <c r="BE1096" s="5"/>
      <c r="BF1096" s="5"/>
      <c r="BG1096" s="5"/>
      <c r="BH1096" s="5"/>
      <c r="BI1096" s="5"/>
      <c r="BO1096" s="128"/>
      <c r="BP1096" s="128"/>
      <c r="BQ1096" s="128"/>
      <c r="BR1096" s="128"/>
    </row>
    <row r="1097" spans="1:70" s="6" customFormat="1" x14ac:dyDescent="0.25">
      <c r="A1097" s="1"/>
      <c r="B1097" s="2"/>
      <c r="C1097" s="4"/>
      <c r="D1097" s="3"/>
      <c r="E1097" s="3"/>
      <c r="F1097" s="3"/>
      <c r="G1097" s="3"/>
      <c r="H1097" s="3"/>
      <c r="I1097" s="3"/>
      <c r="J1097" s="3"/>
      <c r="K1097" s="3"/>
      <c r="L1097" s="5"/>
      <c r="T1097" s="2"/>
      <c r="AU1097" s="5"/>
      <c r="BD1097" s="5"/>
      <c r="BE1097" s="5"/>
      <c r="BF1097" s="5"/>
      <c r="BG1097" s="5"/>
      <c r="BH1097" s="5"/>
      <c r="BI1097" s="5"/>
      <c r="BO1097" s="128"/>
      <c r="BP1097" s="128"/>
      <c r="BQ1097" s="128"/>
      <c r="BR1097" s="128"/>
    </row>
    <row r="1098" spans="1:70" s="6" customFormat="1" x14ac:dyDescent="0.25">
      <c r="A1098" s="1"/>
      <c r="B1098" s="2"/>
      <c r="C1098" s="4"/>
      <c r="D1098" s="3"/>
      <c r="E1098" s="3"/>
      <c r="F1098" s="3"/>
      <c r="G1098" s="3"/>
      <c r="H1098" s="3"/>
      <c r="I1098" s="3"/>
      <c r="J1098" s="3"/>
      <c r="K1098" s="3"/>
      <c r="L1098" s="5"/>
      <c r="T1098" s="2"/>
      <c r="AU1098" s="5"/>
      <c r="BD1098" s="5"/>
      <c r="BE1098" s="5"/>
      <c r="BF1098" s="5"/>
      <c r="BG1098" s="5"/>
      <c r="BH1098" s="5"/>
      <c r="BI1098" s="5"/>
      <c r="BO1098" s="128"/>
      <c r="BP1098" s="128"/>
      <c r="BQ1098" s="128"/>
      <c r="BR1098" s="128"/>
    </row>
    <row r="1099" spans="1:70" s="6" customFormat="1" x14ac:dyDescent="0.25">
      <c r="A1099" s="1"/>
      <c r="B1099" s="2"/>
      <c r="C1099" s="4"/>
      <c r="D1099" s="3"/>
      <c r="E1099" s="3"/>
      <c r="F1099" s="3"/>
      <c r="G1099" s="3"/>
      <c r="H1099" s="3"/>
      <c r="I1099" s="3"/>
      <c r="J1099" s="3"/>
      <c r="K1099" s="3"/>
      <c r="L1099" s="5"/>
      <c r="T1099" s="2"/>
      <c r="AU1099" s="5"/>
      <c r="BD1099" s="5"/>
      <c r="BE1099" s="5"/>
      <c r="BF1099" s="5"/>
      <c r="BG1099" s="5"/>
      <c r="BH1099" s="5"/>
      <c r="BI1099" s="5"/>
      <c r="BO1099" s="128"/>
      <c r="BP1099" s="128"/>
      <c r="BQ1099" s="128"/>
      <c r="BR1099" s="128"/>
    </row>
    <row r="1100" spans="1:70" s="6" customFormat="1" x14ac:dyDescent="0.25">
      <c r="A1100" s="1"/>
      <c r="B1100" s="2"/>
      <c r="C1100" s="4"/>
      <c r="D1100" s="3"/>
      <c r="E1100" s="3"/>
      <c r="F1100" s="3"/>
      <c r="G1100" s="3"/>
      <c r="H1100" s="3"/>
      <c r="I1100" s="3"/>
      <c r="J1100" s="3"/>
      <c r="K1100" s="3"/>
      <c r="L1100" s="5"/>
      <c r="T1100" s="2"/>
      <c r="AU1100" s="5"/>
      <c r="BD1100" s="5"/>
      <c r="BE1100" s="5"/>
      <c r="BF1100" s="5"/>
      <c r="BG1100" s="5"/>
      <c r="BH1100" s="5"/>
      <c r="BI1100" s="5"/>
      <c r="BO1100" s="128"/>
      <c r="BP1100" s="128"/>
      <c r="BQ1100" s="128"/>
      <c r="BR1100" s="128"/>
    </row>
    <row r="1101" spans="1:70" s="6" customFormat="1" x14ac:dyDescent="0.25">
      <c r="A1101" s="1"/>
      <c r="B1101" s="2"/>
      <c r="C1101" s="4"/>
      <c r="D1101" s="3"/>
      <c r="E1101" s="3"/>
      <c r="F1101" s="3"/>
      <c r="G1101" s="3"/>
      <c r="H1101" s="3"/>
      <c r="I1101" s="3"/>
      <c r="J1101" s="3"/>
      <c r="K1101" s="3"/>
      <c r="L1101" s="5"/>
      <c r="T1101" s="2"/>
      <c r="AU1101" s="5"/>
      <c r="BD1101" s="5"/>
      <c r="BE1101" s="5"/>
      <c r="BF1101" s="5"/>
      <c r="BG1101" s="5"/>
      <c r="BH1101" s="5"/>
      <c r="BI1101" s="5"/>
      <c r="BO1101" s="128"/>
      <c r="BP1101" s="128"/>
      <c r="BQ1101" s="128"/>
      <c r="BR1101" s="128"/>
    </row>
    <row r="1102" spans="1:70" s="6" customFormat="1" x14ac:dyDescent="0.25">
      <c r="A1102" s="1"/>
      <c r="B1102" s="2"/>
      <c r="C1102" s="4"/>
      <c r="D1102" s="3"/>
      <c r="E1102" s="3"/>
      <c r="F1102" s="3"/>
      <c r="G1102" s="3"/>
      <c r="H1102" s="3"/>
      <c r="I1102" s="3"/>
      <c r="J1102" s="3"/>
      <c r="K1102" s="3"/>
      <c r="L1102" s="5"/>
      <c r="T1102" s="2"/>
      <c r="AU1102" s="5"/>
      <c r="BD1102" s="5"/>
      <c r="BE1102" s="5"/>
      <c r="BF1102" s="5"/>
      <c r="BG1102" s="5"/>
      <c r="BH1102" s="5"/>
      <c r="BI1102" s="5"/>
      <c r="BO1102" s="128"/>
      <c r="BP1102" s="128"/>
      <c r="BQ1102" s="128"/>
      <c r="BR1102" s="128"/>
    </row>
    <row r="1103" spans="1:70" s="6" customFormat="1" x14ac:dyDescent="0.25">
      <c r="A1103" s="1"/>
      <c r="B1103" s="2"/>
      <c r="C1103" s="4"/>
      <c r="D1103" s="3"/>
      <c r="E1103" s="3"/>
      <c r="F1103" s="3"/>
      <c r="G1103" s="3"/>
      <c r="H1103" s="3"/>
      <c r="I1103" s="3"/>
      <c r="J1103" s="3"/>
      <c r="K1103" s="3"/>
      <c r="L1103" s="5"/>
      <c r="T1103" s="2"/>
      <c r="AU1103" s="5"/>
      <c r="BD1103" s="5"/>
      <c r="BE1103" s="5"/>
      <c r="BF1103" s="5"/>
      <c r="BG1103" s="5"/>
      <c r="BH1103" s="5"/>
      <c r="BI1103" s="5"/>
      <c r="BO1103" s="128"/>
      <c r="BP1103" s="128"/>
      <c r="BQ1103" s="128"/>
      <c r="BR1103" s="128"/>
    </row>
    <row r="1104" spans="1:70" s="6" customFormat="1" x14ac:dyDescent="0.25">
      <c r="A1104" s="1"/>
      <c r="B1104" s="2"/>
      <c r="C1104" s="4"/>
      <c r="D1104" s="3"/>
      <c r="E1104" s="3"/>
      <c r="F1104" s="3"/>
      <c r="G1104" s="3"/>
      <c r="H1104" s="3"/>
      <c r="I1104" s="3"/>
      <c r="J1104" s="3"/>
      <c r="K1104" s="3"/>
      <c r="L1104" s="5"/>
      <c r="T1104" s="2"/>
      <c r="AU1104" s="5"/>
      <c r="BD1104" s="5"/>
      <c r="BE1104" s="5"/>
      <c r="BF1104" s="5"/>
      <c r="BG1104" s="5"/>
      <c r="BH1104" s="5"/>
      <c r="BI1104" s="5"/>
      <c r="BO1104" s="128"/>
      <c r="BP1104" s="128"/>
      <c r="BQ1104" s="128"/>
      <c r="BR1104" s="128"/>
    </row>
    <row r="1105" spans="1:70" s="6" customFormat="1" x14ac:dyDescent="0.25">
      <c r="A1105" s="1"/>
      <c r="B1105" s="2"/>
      <c r="C1105" s="4"/>
      <c r="D1105" s="3"/>
      <c r="E1105" s="3"/>
      <c r="F1105" s="3"/>
      <c r="G1105" s="3"/>
      <c r="H1105" s="3"/>
      <c r="I1105" s="3"/>
      <c r="J1105" s="3"/>
      <c r="K1105" s="3"/>
      <c r="L1105" s="5"/>
      <c r="T1105" s="2"/>
      <c r="AU1105" s="5"/>
      <c r="BD1105" s="5"/>
      <c r="BE1105" s="5"/>
      <c r="BF1105" s="5"/>
      <c r="BG1105" s="5"/>
      <c r="BH1105" s="5"/>
      <c r="BI1105" s="5"/>
      <c r="BO1105" s="128"/>
      <c r="BP1105" s="128"/>
      <c r="BQ1105" s="128"/>
      <c r="BR1105" s="128"/>
    </row>
    <row r="1106" spans="1:70" s="6" customFormat="1" x14ac:dyDescent="0.25">
      <c r="A1106" s="1"/>
      <c r="B1106" s="2"/>
      <c r="C1106" s="4"/>
      <c r="D1106" s="3"/>
      <c r="E1106" s="3"/>
      <c r="F1106" s="3"/>
      <c r="G1106" s="3"/>
      <c r="H1106" s="3"/>
      <c r="I1106" s="3"/>
      <c r="J1106" s="3"/>
      <c r="K1106" s="3"/>
      <c r="L1106" s="5"/>
      <c r="T1106" s="2"/>
      <c r="AU1106" s="5"/>
      <c r="BD1106" s="5"/>
      <c r="BE1106" s="5"/>
      <c r="BF1106" s="5"/>
      <c r="BG1106" s="5"/>
      <c r="BH1106" s="5"/>
      <c r="BI1106" s="5"/>
      <c r="BO1106" s="128"/>
      <c r="BP1106" s="128"/>
      <c r="BQ1106" s="128"/>
      <c r="BR1106" s="128"/>
    </row>
    <row r="1107" spans="1:70" s="6" customFormat="1" x14ac:dyDescent="0.25">
      <c r="A1107" s="1"/>
      <c r="B1107" s="2"/>
      <c r="C1107" s="4"/>
      <c r="D1107" s="3"/>
      <c r="E1107" s="3"/>
      <c r="F1107" s="3"/>
      <c r="G1107" s="3"/>
      <c r="H1107" s="3"/>
      <c r="I1107" s="3"/>
      <c r="J1107" s="3"/>
      <c r="K1107" s="3"/>
      <c r="L1107" s="5"/>
      <c r="T1107" s="2"/>
      <c r="AU1107" s="5"/>
      <c r="BD1107" s="5"/>
      <c r="BE1107" s="5"/>
      <c r="BF1107" s="5"/>
      <c r="BG1107" s="5"/>
      <c r="BH1107" s="5"/>
      <c r="BI1107" s="5"/>
      <c r="BO1107" s="128"/>
      <c r="BP1107" s="128"/>
      <c r="BQ1107" s="128"/>
      <c r="BR1107" s="128"/>
    </row>
    <row r="1108" spans="1:70" s="6" customFormat="1" x14ac:dyDescent="0.25">
      <c r="A1108" s="1"/>
      <c r="B1108" s="2"/>
      <c r="C1108" s="4"/>
      <c r="D1108" s="3"/>
      <c r="E1108" s="3"/>
      <c r="F1108" s="3"/>
      <c r="G1108" s="3"/>
      <c r="H1108" s="3"/>
      <c r="I1108" s="3"/>
      <c r="J1108" s="3"/>
      <c r="K1108" s="3"/>
      <c r="L1108" s="5"/>
      <c r="T1108" s="2"/>
      <c r="AU1108" s="5"/>
      <c r="BD1108" s="5"/>
      <c r="BE1108" s="5"/>
      <c r="BF1108" s="5"/>
      <c r="BG1108" s="5"/>
      <c r="BH1108" s="5"/>
      <c r="BI1108" s="5"/>
      <c r="BO1108" s="128"/>
      <c r="BP1108" s="128"/>
      <c r="BQ1108" s="128"/>
      <c r="BR1108" s="128"/>
    </row>
    <row r="1109" spans="1:70" s="6" customFormat="1" x14ac:dyDescent="0.25">
      <c r="A1109" s="1"/>
      <c r="B1109" s="2"/>
      <c r="C1109" s="4"/>
      <c r="D1109" s="3"/>
      <c r="E1109" s="3"/>
      <c r="F1109" s="3"/>
      <c r="G1109" s="3"/>
      <c r="H1109" s="3"/>
      <c r="I1109" s="3"/>
      <c r="J1109" s="3"/>
      <c r="K1109" s="3"/>
      <c r="L1109" s="5"/>
      <c r="T1109" s="2"/>
      <c r="AU1109" s="5"/>
      <c r="BD1109" s="5"/>
      <c r="BE1109" s="5"/>
      <c r="BF1109" s="5"/>
      <c r="BG1109" s="5"/>
      <c r="BH1109" s="5"/>
      <c r="BI1109" s="5"/>
      <c r="BO1109" s="128"/>
      <c r="BP1109" s="128"/>
      <c r="BQ1109" s="128"/>
      <c r="BR1109" s="128"/>
    </row>
    <row r="1110" spans="1:70" s="6" customFormat="1" x14ac:dyDescent="0.25">
      <c r="A1110" s="1"/>
      <c r="B1110" s="2"/>
      <c r="C1110" s="4"/>
      <c r="D1110" s="3"/>
      <c r="E1110" s="3"/>
      <c r="F1110" s="3"/>
      <c r="G1110" s="3"/>
      <c r="H1110" s="3"/>
      <c r="I1110" s="3"/>
      <c r="J1110" s="3"/>
      <c r="K1110" s="3"/>
      <c r="L1110" s="5"/>
      <c r="T1110" s="2"/>
      <c r="AU1110" s="5"/>
      <c r="BD1110" s="5"/>
      <c r="BE1110" s="5"/>
      <c r="BF1110" s="5"/>
      <c r="BG1110" s="5"/>
      <c r="BH1110" s="5"/>
      <c r="BI1110" s="5"/>
      <c r="BO1110" s="128"/>
      <c r="BP1110" s="128"/>
      <c r="BQ1110" s="128"/>
      <c r="BR1110" s="128"/>
    </row>
    <row r="1111" spans="1:70" s="6" customFormat="1" x14ac:dyDescent="0.25">
      <c r="A1111" s="1"/>
      <c r="B1111" s="2"/>
      <c r="C1111" s="4"/>
      <c r="D1111" s="3"/>
      <c r="E1111" s="3"/>
      <c r="F1111" s="3"/>
      <c r="G1111" s="3"/>
      <c r="H1111" s="3"/>
      <c r="I1111" s="3"/>
      <c r="J1111" s="3"/>
      <c r="K1111" s="3"/>
      <c r="L1111" s="5"/>
      <c r="T1111" s="2"/>
      <c r="AU1111" s="5"/>
      <c r="BD1111" s="5"/>
      <c r="BE1111" s="5"/>
      <c r="BF1111" s="5"/>
      <c r="BG1111" s="5"/>
      <c r="BH1111" s="5"/>
      <c r="BI1111" s="5"/>
      <c r="BO1111" s="128"/>
      <c r="BP1111" s="128"/>
      <c r="BQ1111" s="128"/>
      <c r="BR1111" s="128"/>
    </row>
    <row r="1112" spans="1:70" s="6" customFormat="1" x14ac:dyDescent="0.25">
      <c r="A1112" s="1"/>
      <c r="B1112" s="2"/>
      <c r="C1112" s="4"/>
      <c r="D1112" s="3"/>
      <c r="E1112" s="3"/>
      <c r="F1112" s="3"/>
      <c r="G1112" s="3"/>
      <c r="H1112" s="3"/>
      <c r="I1112" s="3"/>
      <c r="J1112" s="3"/>
      <c r="K1112" s="3"/>
      <c r="L1112" s="5"/>
      <c r="T1112" s="2"/>
      <c r="AU1112" s="5"/>
      <c r="BD1112" s="5"/>
      <c r="BE1112" s="5"/>
      <c r="BF1112" s="5"/>
      <c r="BG1112" s="5"/>
      <c r="BH1112" s="5"/>
      <c r="BI1112" s="5"/>
      <c r="BO1112" s="128"/>
      <c r="BP1112" s="128"/>
      <c r="BQ1112" s="128"/>
      <c r="BR1112" s="128"/>
    </row>
    <row r="1113" spans="1:70" s="6" customFormat="1" x14ac:dyDescent="0.25">
      <c r="A1113" s="1"/>
      <c r="B1113" s="2"/>
      <c r="C1113" s="4"/>
      <c r="D1113" s="3"/>
      <c r="E1113" s="3"/>
      <c r="F1113" s="3"/>
      <c r="G1113" s="3"/>
      <c r="H1113" s="3"/>
      <c r="I1113" s="3"/>
      <c r="J1113" s="3"/>
      <c r="K1113" s="3"/>
      <c r="L1113" s="5"/>
      <c r="T1113" s="2"/>
      <c r="AU1113" s="5"/>
      <c r="BD1113" s="5"/>
      <c r="BE1113" s="5"/>
      <c r="BF1113" s="5"/>
      <c r="BG1113" s="5"/>
      <c r="BH1113" s="5"/>
      <c r="BI1113" s="5"/>
      <c r="BO1113" s="128"/>
      <c r="BP1113" s="128"/>
      <c r="BQ1113" s="128"/>
      <c r="BR1113" s="128"/>
    </row>
    <row r="1114" spans="1:70" s="6" customFormat="1" x14ac:dyDescent="0.25">
      <c r="A1114" s="1"/>
      <c r="B1114" s="2"/>
      <c r="C1114" s="4"/>
      <c r="D1114" s="3"/>
      <c r="E1114" s="3"/>
      <c r="F1114" s="3"/>
      <c r="G1114" s="3"/>
      <c r="H1114" s="3"/>
      <c r="I1114" s="3"/>
      <c r="J1114" s="3"/>
      <c r="K1114" s="3"/>
      <c r="L1114" s="5"/>
      <c r="T1114" s="2"/>
      <c r="AU1114" s="5"/>
      <c r="BD1114" s="5"/>
      <c r="BE1114" s="5"/>
      <c r="BF1114" s="5"/>
      <c r="BG1114" s="5"/>
      <c r="BH1114" s="5"/>
      <c r="BI1114" s="5"/>
      <c r="BO1114" s="128"/>
      <c r="BP1114" s="128"/>
      <c r="BQ1114" s="128"/>
      <c r="BR1114" s="128"/>
    </row>
    <row r="1115" spans="1:70" s="6" customFormat="1" x14ac:dyDescent="0.25">
      <c r="A1115" s="1"/>
      <c r="B1115" s="2"/>
      <c r="C1115" s="4"/>
      <c r="D1115" s="3"/>
      <c r="E1115" s="3"/>
      <c r="F1115" s="3"/>
      <c r="G1115" s="3"/>
      <c r="H1115" s="3"/>
      <c r="I1115" s="3"/>
      <c r="J1115" s="3"/>
      <c r="K1115" s="3"/>
      <c r="L1115" s="5"/>
      <c r="T1115" s="2"/>
      <c r="AU1115" s="5"/>
      <c r="BD1115" s="5"/>
      <c r="BE1115" s="5"/>
      <c r="BF1115" s="5"/>
      <c r="BG1115" s="5"/>
      <c r="BH1115" s="5"/>
      <c r="BI1115" s="5"/>
      <c r="BO1115" s="128"/>
      <c r="BP1115" s="128"/>
      <c r="BQ1115" s="128"/>
      <c r="BR1115" s="128"/>
    </row>
    <row r="1116" spans="1:70" s="6" customFormat="1" x14ac:dyDescent="0.25">
      <c r="A1116" s="1"/>
      <c r="B1116" s="2"/>
      <c r="C1116" s="4"/>
      <c r="D1116" s="3"/>
      <c r="E1116" s="3"/>
      <c r="F1116" s="3"/>
      <c r="G1116" s="3"/>
      <c r="H1116" s="3"/>
      <c r="I1116" s="3"/>
      <c r="J1116" s="3"/>
      <c r="K1116" s="3"/>
      <c r="L1116" s="5"/>
      <c r="T1116" s="2"/>
      <c r="AU1116" s="5"/>
      <c r="BD1116" s="5"/>
      <c r="BE1116" s="5"/>
      <c r="BF1116" s="5"/>
      <c r="BG1116" s="5"/>
      <c r="BH1116" s="5"/>
      <c r="BI1116" s="5"/>
      <c r="BO1116" s="128"/>
      <c r="BP1116" s="128"/>
      <c r="BQ1116" s="128"/>
      <c r="BR1116" s="128"/>
    </row>
    <row r="1117" spans="1:70" s="6" customFormat="1" x14ac:dyDescent="0.25">
      <c r="A1117" s="1"/>
      <c r="B1117" s="2"/>
      <c r="C1117" s="4"/>
      <c r="D1117" s="3"/>
      <c r="E1117" s="3"/>
      <c r="F1117" s="3"/>
      <c r="G1117" s="3"/>
      <c r="H1117" s="3"/>
      <c r="I1117" s="3"/>
      <c r="J1117" s="3"/>
      <c r="K1117" s="3"/>
      <c r="L1117" s="5"/>
      <c r="T1117" s="2"/>
      <c r="AU1117" s="5"/>
      <c r="BD1117" s="5"/>
      <c r="BE1117" s="5"/>
      <c r="BF1117" s="5"/>
      <c r="BG1117" s="5"/>
      <c r="BH1117" s="5"/>
      <c r="BI1117" s="5"/>
      <c r="BO1117" s="128"/>
      <c r="BP1117" s="128"/>
      <c r="BQ1117" s="128"/>
      <c r="BR1117" s="128"/>
    </row>
    <row r="1118" spans="1:70" s="6" customFormat="1" x14ac:dyDescent="0.25">
      <c r="A1118" s="1"/>
      <c r="B1118" s="2"/>
      <c r="C1118" s="4"/>
      <c r="D1118" s="3"/>
      <c r="E1118" s="3"/>
      <c r="F1118" s="3"/>
      <c r="G1118" s="3"/>
      <c r="H1118" s="3"/>
      <c r="I1118" s="3"/>
      <c r="J1118" s="3"/>
      <c r="K1118" s="3"/>
      <c r="L1118" s="5"/>
      <c r="T1118" s="2"/>
      <c r="AU1118" s="5"/>
      <c r="BD1118" s="5"/>
      <c r="BE1118" s="5"/>
      <c r="BF1118" s="5"/>
      <c r="BG1118" s="5"/>
      <c r="BH1118" s="5"/>
      <c r="BI1118" s="5"/>
      <c r="BO1118" s="128"/>
      <c r="BP1118" s="128"/>
      <c r="BQ1118" s="128"/>
      <c r="BR1118" s="128"/>
    </row>
    <row r="1119" spans="1:70" s="6" customFormat="1" x14ac:dyDescent="0.25">
      <c r="A1119" s="1"/>
      <c r="B1119" s="2"/>
      <c r="C1119" s="4"/>
      <c r="D1119" s="3"/>
      <c r="E1119" s="3"/>
      <c r="F1119" s="3"/>
      <c r="G1119" s="3"/>
      <c r="H1119" s="3"/>
      <c r="I1119" s="3"/>
      <c r="J1119" s="3"/>
      <c r="K1119" s="3"/>
      <c r="L1119" s="5"/>
      <c r="T1119" s="2"/>
      <c r="AU1119" s="5"/>
      <c r="BD1119" s="5"/>
      <c r="BE1119" s="5"/>
      <c r="BF1119" s="5"/>
      <c r="BG1119" s="5"/>
      <c r="BH1119" s="5"/>
      <c r="BI1119" s="5"/>
      <c r="BO1119" s="128"/>
      <c r="BP1119" s="128"/>
      <c r="BQ1119" s="128"/>
      <c r="BR1119" s="128"/>
    </row>
    <row r="1120" spans="1:70" s="6" customFormat="1" x14ac:dyDescent="0.25">
      <c r="A1120" s="1"/>
      <c r="B1120" s="2"/>
      <c r="C1120" s="4"/>
      <c r="D1120" s="3"/>
      <c r="E1120" s="3"/>
      <c r="F1120" s="3"/>
      <c r="G1120" s="3"/>
      <c r="H1120" s="3"/>
      <c r="I1120" s="3"/>
      <c r="J1120" s="3"/>
      <c r="K1120" s="3"/>
      <c r="L1120" s="5"/>
      <c r="T1120" s="2"/>
      <c r="AU1120" s="5"/>
      <c r="BD1120" s="5"/>
      <c r="BE1120" s="5"/>
      <c r="BF1120" s="5"/>
      <c r="BG1120" s="5"/>
      <c r="BH1120" s="5"/>
      <c r="BI1120" s="5"/>
      <c r="BO1120" s="128"/>
      <c r="BP1120" s="128"/>
      <c r="BQ1120" s="128"/>
      <c r="BR1120" s="128"/>
    </row>
    <row r="1121" spans="1:70" s="6" customFormat="1" x14ac:dyDescent="0.25">
      <c r="A1121" s="1"/>
      <c r="B1121" s="2"/>
      <c r="C1121" s="4"/>
      <c r="D1121" s="3"/>
      <c r="E1121" s="3"/>
      <c r="F1121" s="3"/>
      <c r="G1121" s="3"/>
      <c r="H1121" s="3"/>
      <c r="I1121" s="3"/>
      <c r="J1121" s="3"/>
      <c r="K1121" s="3"/>
      <c r="L1121" s="5"/>
      <c r="T1121" s="2"/>
      <c r="AU1121" s="5"/>
      <c r="BD1121" s="5"/>
      <c r="BE1121" s="5"/>
      <c r="BF1121" s="5"/>
      <c r="BG1121" s="5"/>
      <c r="BH1121" s="5"/>
      <c r="BI1121" s="5"/>
      <c r="BO1121" s="128"/>
      <c r="BP1121" s="128"/>
      <c r="BQ1121" s="128"/>
      <c r="BR1121" s="128"/>
    </row>
    <row r="1122" spans="1:70" s="6" customFormat="1" x14ac:dyDescent="0.25">
      <c r="A1122" s="1"/>
      <c r="B1122" s="2"/>
      <c r="C1122" s="4"/>
      <c r="D1122" s="3"/>
      <c r="E1122" s="3"/>
      <c r="F1122" s="3"/>
      <c r="G1122" s="3"/>
      <c r="H1122" s="3"/>
      <c r="I1122" s="3"/>
      <c r="J1122" s="3"/>
      <c r="K1122" s="3"/>
      <c r="L1122" s="5"/>
      <c r="T1122" s="2"/>
      <c r="AU1122" s="5"/>
      <c r="BD1122" s="5"/>
      <c r="BE1122" s="5"/>
      <c r="BF1122" s="5"/>
      <c r="BG1122" s="5"/>
      <c r="BH1122" s="5"/>
      <c r="BI1122" s="5"/>
      <c r="BO1122" s="128"/>
      <c r="BP1122" s="128"/>
      <c r="BQ1122" s="128"/>
      <c r="BR1122" s="128"/>
    </row>
    <row r="1123" spans="1:70" s="6" customFormat="1" x14ac:dyDescent="0.25">
      <c r="A1123" s="1"/>
      <c r="B1123" s="2"/>
      <c r="C1123" s="4"/>
      <c r="D1123" s="3"/>
      <c r="E1123" s="3"/>
      <c r="F1123" s="3"/>
      <c r="G1123" s="3"/>
      <c r="H1123" s="3"/>
      <c r="I1123" s="3"/>
      <c r="J1123" s="3"/>
      <c r="K1123" s="3"/>
      <c r="L1123" s="5"/>
      <c r="T1123" s="2"/>
      <c r="AU1123" s="5"/>
      <c r="BD1123" s="5"/>
      <c r="BE1123" s="5"/>
      <c r="BF1123" s="5"/>
      <c r="BG1123" s="5"/>
      <c r="BH1123" s="5"/>
      <c r="BI1123" s="5"/>
      <c r="BO1123" s="128"/>
      <c r="BP1123" s="128"/>
      <c r="BQ1123" s="128"/>
      <c r="BR1123" s="128"/>
    </row>
    <row r="1124" spans="1:70" s="6" customFormat="1" x14ac:dyDescent="0.25">
      <c r="A1124" s="1"/>
      <c r="B1124" s="2"/>
      <c r="C1124" s="4"/>
      <c r="D1124" s="3"/>
      <c r="E1124" s="3"/>
      <c r="F1124" s="3"/>
      <c r="G1124" s="3"/>
      <c r="H1124" s="3"/>
      <c r="I1124" s="3"/>
      <c r="J1124" s="3"/>
      <c r="K1124" s="3"/>
      <c r="L1124" s="5"/>
      <c r="T1124" s="2"/>
      <c r="AU1124" s="5"/>
      <c r="BD1124" s="5"/>
      <c r="BE1124" s="5"/>
      <c r="BF1124" s="5"/>
      <c r="BG1124" s="5"/>
      <c r="BH1124" s="5"/>
      <c r="BI1124" s="5"/>
      <c r="BO1124" s="128"/>
      <c r="BP1124" s="128"/>
      <c r="BQ1124" s="128"/>
      <c r="BR1124" s="128"/>
    </row>
    <row r="1125" spans="1:70" s="6" customFormat="1" x14ac:dyDescent="0.25">
      <c r="A1125" s="1"/>
      <c r="B1125" s="2"/>
      <c r="C1125" s="4"/>
      <c r="D1125" s="3"/>
      <c r="E1125" s="3"/>
      <c r="F1125" s="3"/>
      <c r="G1125" s="3"/>
      <c r="H1125" s="3"/>
      <c r="I1125" s="3"/>
      <c r="J1125" s="3"/>
      <c r="K1125" s="3"/>
      <c r="L1125" s="5"/>
      <c r="T1125" s="2"/>
      <c r="AU1125" s="5"/>
      <c r="BD1125" s="5"/>
      <c r="BE1125" s="5"/>
      <c r="BF1125" s="5"/>
      <c r="BG1125" s="5"/>
      <c r="BH1125" s="5"/>
      <c r="BI1125" s="5"/>
      <c r="BO1125" s="128"/>
      <c r="BP1125" s="128"/>
      <c r="BQ1125" s="128"/>
      <c r="BR1125" s="128"/>
    </row>
    <row r="1126" spans="1:70" s="6" customFormat="1" x14ac:dyDescent="0.25">
      <c r="A1126" s="1"/>
      <c r="B1126" s="2"/>
      <c r="C1126" s="4"/>
      <c r="D1126" s="3"/>
      <c r="E1126" s="3"/>
      <c r="F1126" s="3"/>
      <c r="G1126" s="3"/>
      <c r="H1126" s="3"/>
      <c r="I1126" s="3"/>
      <c r="J1126" s="3"/>
      <c r="K1126" s="3"/>
      <c r="L1126" s="5"/>
      <c r="T1126" s="2"/>
      <c r="AU1126" s="5"/>
      <c r="BD1126" s="5"/>
      <c r="BE1126" s="5"/>
      <c r="BF1126" s="5"/>
      <c r="BG1126" s="5"/>
      <c r="BH1126" s="5"/>
      <c r="BI1126" s="5"/>
      <c r="BO1126" s="128"/>
      <c r="BP1126" s="128"/>
      <c r="BQ1126" s="128"/>
      <c r="BR1126" s="128"/>
    </row>
    <row r="1127" spans="1:70" s="6" customFormat="1" x14ac:dyDescent="0.25">
      <c r="A1127" s="1"/>
      <c r="B1127" s="2"/>
      <c r="C1127" s="4"/>
      <c r="D1127" s="3"/>
      <c r="E1127" s="3"/>
      <c r="F1127" s="3"/>
      <c r="G1127" s="3"/>
      <c r="H1127" s="3"/>
      <c r="I1127" s="3"/>
      <c r="J1127" s="3"/>
      <c r="K1127" s="3"/>
      <c r="L1127" s="5"/>
      <c r="T1127" s="2"/>
      <c r="AU1127" s="5"/>
      <c r="BD1127" s="5"/>
      <c r="BE1127" s="5"/>
      <c r="BF1127" s="5"/>
      <c r="BG1127" s="5"/>
      <c r="BH1127" s="5"/>
      <c r="BI1127" s="5"/>
      <c r="BO1127" s="128"/>
      <c r="BP1127" s="128"/>
      <c r="BQ1127" s="128"/>
      <c r="BR1127" s="128"/>
    </row>
    <row r="1128" spans="1:70" s="6" customFormat="1" x14ac:dyDescent="0.25">
      <c r="A1128" s="1"/>
      <c r="B1128" s="2"/>
      <c r="C1128" s="4"/>
      <c r="D1128" s="3"/>
      <c r="E1128" s="3"/>
      <c r="F1128" s="3"/>
      <c r="G1128" s="3"/>
      <c r="H1128" s="3"/>
      <c r="I1128" s="3"/>
      <c r="J1128" s="3"/>
      <c r="K1128" s="3"/>
      <c r="L1128" s="5"/>
      <c r="T1128" s="2"/>
      <c r="AU1128" s="5"/>
      <c r="BD1128" s="5"/>
      <c r="BE1128" s="5"/>
      <c r="BF1128" s="5"/>
      <c r="BG1128" s="5"/>
      <c r="BH1128" s="5"/>
      <c r="BI1128" s="5"/>
      <c r="BO1128" s="128"/>
      <c r="BP1128" s="128"/>
      <c r="BQ1128" s="128"/>
      <c r="BR1128" s="128"/>
    </row>
    <row r="1129" spans="1:70" s="6" customFormat="1" x14ac:dyDescent="0.25">
      <c r="A1129" s="1"/>
      <c r="B1129" s="2"/>
      <c r="C1129" s="4"/>
      <c r="D1129" s="3"/>
      <c r="E1129" s="3"/>
      <c r="F1129" s="3"/>
      <c r="G1129" s="3"/>
      <c r="H1129" s="3"/>
      <c r="I1129" s="3"/>
      <c r="J1129" s="3"/>
      <c r="K1129" s="3"/>
      <c r="L1129" s="5"/>
      <c r="T1129" s="2"/>
      <c r="AU1129" s="5"/>
      <c r="BD1129" s="5"/>
      <c r="BE1129" s="5"/>
      <c r="BF1129" s="5"/>
      <c r="BG1129" s="5"/>
      <c r="BH1129" s="5"/>
      <c r="BI1129" s="5"/>
      <c r="BO1129" s="128"/>
      <c r="BP1129" s="128"/>
      <c r="BQ1129" s="128"/>
      <c r="BR1129" s="128"/>
    </row>
    <row r="1130" spans="1:70" s="6" customFormat="1" x14ac:dyDescent="0.25">
      <c r="A1130" s="1"/>
      <c r="B1130" s="2"/>
      <c r="C1130" s="4"/>
      <c r="D1130" s="3"/>
      <c r="E1130" s="3"/>
      <c r="F1130" s="3"/>
      <c r="G1130" s="3"/>
      <c r="H1130" s="3"/>
      <c r="I1130" s="3"/>
      <c r="J1130" s="3"/>
      <c r="K1130" s="3"/>
      <c r="L1130" s="5"/>
      <c r="T1130" s="2"/>
      <c r="AU1130" s="5"/>
      <c r="BD1130" s="5"/>
      <c r="BE1130" s="5"/>
      <c r="BF1130" s="5"/>
      <c r="BG1130" s="5"/>
      <c r="BH1130" s="5"/>
      <c r="BI1130" s="5"/>
      <c r="BO1130" s="128"/>
      <c r="BP1130" s="128"/>
      <c r="BQ1130" s="128"/>
      <c r="BR1130" s="128"/>
    </row>
    <row r="1131" spans="1:70" s="6" customFormat="1" x14ac:dyDescent="0.25">
      <c r="A1131" s="1"/>
      <c r="B1131" s="2"/>
      <c r="C1131" s="4"/>
      <c r="D1131" s="3"/>
      <c r="E1131" s="3"/>
      <c r="F1131" s="3"/>
      <c r="G1131" s="3"/>
      <c r="H1131" s="3"/>
      <c r="I1131" s="3"/>
      <c r="J1131" s="3"/>
      <c r="K1131" s="3"/>
      <c r="L1131" s="5"/>
      <c r="T1131" s="2"/>
      <c r="AU1131" s="5"/>
      <c r="BD1131" s="5"/>
      <c r="BE1131" s="5"/>
      <c r="BF1131" s="5"/>
      <c r="BG1131" s="5"/>
      <c r="BH1131" s="5"/>
      <c r="BI1131" s="5"/>
      <c r="BO1131" s="128"/>
      <c r="BP1131" s="128"/>
      <c r="BQ1131" s="128"/>
      <c r="BR1131" s="128"/>
    </row>
    <row r="1132" spans="1:70" s="6" customFormat="1" x14ac:dyDescent="0.25">
      <c r="A1132" s="1"/>
      <c r="B1132" s="2"/>
      <c r="C1132" s="4"/>
      <c r="D1132" s="3"/>
      <c r="E1132" s="3"/>
      <c r="F1132" s="3"/>
      <c r="G1132" s="3"/>
      <c r="H1132" s="3"/>
      <c r="I1132" s="3"/>
      <c r="J1132" s="3"/>
      <c r="K1132" s="3"/>
      <c r="L1132" s="5"/>
      <c r="T1132" s="2"/>
      <c r="AU1132" s="5"/>
      <c r="BD1132" s="5"/>
      <c r="BE1132" s="5"/>
      <c r="BF1132" s="5"/>
      <c r="BG1132" s="5"/>
      <c r="BH1132" s="5"/>
      <c r="BI1132" s="5"/>
      <c r="BO1132" s="128"/>
      <c r="BP1132" s="128"/>
      <c r="BQ1132" s="128"/>
      <c r="BR1132" s="128"/>
    </row>
    <row r="1133" spans="1:70" s="6" customFormat="1" x14ac:dyDescent="0.25">
      <c r="A1133" s="1"/>
      <c r="B1133" s="2"/>
      <c r="C1133" s="4"/>
      <c r="D1133" s="3"/>
      <c r="E1133" s="3"/>
      <c r="F1133" s="3"/>
      <c r="G1133" s="3"/>
      <c r="H1133" s="3"/>
      <c r="I1133" s="3"/>
      <c r="J1133" s="3"/>
      <c r="K1133" s="3"/>
      <c r="L1133" s="5"/>
      <c r="T1133" s="2"/>
      <c r="AU1133" s="5"/>
      <c r="BD1133" s="5"/>
      <c r="BE1133" s="5"/>
      <c r="BF1133" s="5"/>
      <c r="BG1133" s="5"/>
      <c r="BH1133" s="5"/>
      <c r="BI1133" s="5"/>
      <c r="BO1133" s="128"/>
      <c r="BP1133" s="128"/>
      <c r="BQ1133" s="128"/>
      <c r="BR1133" s="128"/>
    </row>
    <row r="1134" spans="1:70" s="6" customFormat="1" x14ac:dyDescent="0.25">
      <c r="A1134" s="1"/>
      <c r="B1134" s="2"/>
      <c r="C1134" s="4"/>
      <c r="D1134" s="3"/>
      <c r="E1134" s="3"/>
      <c r="F1134" s="3"/>
      <c r="G1134" s="3"/>
      <c r="H1134" s="3"/>
      <c r="I1134" s="3"/>
      <c r="J1134" s="3"/>
      <c r="K1134" s="3"/>
      <c r="L1134" s="5"/>
      <c r="T1134" s="2"/>
      <c r="AU1134" s="5"/>
      <c r="BD1134" s="5"/>
      <c r="BE1134" s="5"/>
      <c r="BF1134" s="5"/>
      <c r="BG1134" s="5"/>
      <c r="BH1134" s="5"/>
      <c r="BI1134" s="5"/>
      <c r="BO1134" s="128"/>
      <c r="BP1134" s="128"/>
      <c r="BQ1134" s="128"/>
      <c r="BR1134" s="128"/>
    </row>
    <row r="1135" spans="1:70" s="6" customFormat="1" x14ac:dyDescent="0.25">
      <c r="A1135" s="1"/>
      <c r="B1135" s="2"/>
      <c r="C1135" s="4"/>
      <c r="D1135" s="3"/>
      <c r="E1135" s="3"/>
      <c r="F1135" s="3"/>
      <c r="G1135" s="3"/>
      <c r="H1135" s="3"/>
      <c r="I1135" s="3"/>
      <c r="J1135" s="3"/>
      <c r="K1135" s="3"/>
      <c r="L1135" s="5"/>
      <c r="T1135" s="2"/>
      <c r="AU1135" s="5"/>
      <c r="BD1135" s="5"/>
      <c r="BE1135" s="5"/>
      <c r="BF1135" s="5"/>
      <c r="BG1135" s="5"/>
      <c r="BH1135" s="5"/>
      <c r="BI1135" s="5"/>
      <c r="BO1135" s="128"/>
      <c r="BP1135" s="128"/>
      <c r="BQ1135" s="128"/>
      <c r="BR1135" s="128"/>
    </row>
    <row r="1136" spans="1:70" s="6" customFormat="1" x14ac:dyDescent="0.25">
      <c r="A1136" s="1"/>
      <c r="B1136" s="2"/>
      <c r="C1136" s="4"/>
      <c r="D1136" s="3"/>
      <c r="E1136" s="3"/>
      <c r="F1136" s="3"/>
      <c r="G1136" s="3"/>
      <c r="H1136" s="3"/>
      <c r="I1136" s="3"/>
      <c r="J1136" s="3"/>
      <c r="K1136" s="3"/>
      <c r="L1136" s="5"/>
      <c r="T1136" s="2"/>
      <c r="AU1136" s="5"/>
      <c r="BD1136" s="5"/>
      <c r="BE1136" s="5"/>
      <c r="BF1136" s="5"/>
      <c r="BG1136" s="5"/>
      <c r="BH1136" s="5"/>
      <c r="BI1136" s="5"/>
      <c r="BO1136" s="128"/>
      <c r="BP1136" s="128"/>
      <c r="BQ1136" s="128"/>
      <c r="BR1136" s="128"/>
    </row>
    <row r="1137" spans="1:70" s="6" customFormat="1" x14ac:dyDescent="0.25">
      <c r="A1137" s="1"/>
      <c r="B1137" s="2"/>
      <c r="C1137" s="4"/>
      <c r="D1137" s="3"/>
      <c r="E1137" s="3"/>
      <c r="F1137" s="3"/>
      <c r="G1137" s="3"/>
      <c r="H1137" s="3"/>
      <c r="I1137" s="3"/>
      <c r="J1137" s="3"/>
      <c r="K1137" s="3"/>
      <c r="L1137" s="5"/>
      <c r="T1137" s="2"/>
      <c r="AU1137" s="5"/>
      <c r="BD1137" s="5"/>
      <c r="BE1137" s="5"/>
      <c r="BF1137" s="5"/>
      <c r="BG1137" s="5"/>
      <c r="BH1137" s="5"/>
      <c r="BI1137" s="5"/>
      <c r="BO1137" s="128"/>
      <c r="BP1137" s="128"/>
      <c r="BQ1137" s="128"/>
      <c r="BR1137" s="128"/>
    </row>
    <row r="1138" spans="1:70" s="6" customFormat="1" x14ac:dyDescent="0.25">
      <c r="A1138" s="1"/>
      <c r="B1138" s="2"/>
      <c r="C1138" s="4"/>
      <c r="D1138" s="3"/>
      <c r="E1138" s="3"/>
      <c r="F1138" s="3"/>
      <c r="G1138" s="3"/>
      <c r="H1138" s="3"/>
      <c r="I1138" s="3"/>
      <c r="J1138" s="3"/>
      <c r="K1138" s="3"/>
      <c r="L1138" s="5"/>
      <c r="T1138" s="2"/>
      <c r="AU1138" s="5"/>
      <c r="BD1138" s="5"/>
      <c r="BE1138" s="5"/>
      <c r="BF1138" s="5"/>
      <c r="BG1138" s="5"/>
      <c r="BH1138" s="5"/>
      <c r="BI1138" s="5"/>
      <c r="BO1138" s="128"/>
      <c r="BP1138" s="128"/>
      <c r="BQ1138" s="128"/>
      <c r="BR1138" s="128"/>
    </row>
    <row r="1139" spans="1:70" s="6" customFormat="1" x14ac:dyDescent="0.25">
      <c r="A1139" s="1"/>
      <c r="B1139" s="2"/>
      <c r="C1139" s="4"/>
      <c r="D1139" s="3"/>
      <c r="E1139" s="3"/>
      <c r="F1139" s="3"/>
      <c r="G1139" s="3"/>
      <c r="H1139" s="3"/>
      <c r="I1139" s="3"/>
      <c r="J1139" s="3"/>
      <c r="K1139" s="3"/>
      <c r="L1139" s="5"/>
      <c r="T1139" s="2"/>
      <c r="AU1139" s="5"/>
      <c r="BD1139" s="5"/>
      <c r="BE1139" s="5"/>
      <c r="BF1139" s="5"/>
      <c r="BG1139" s="5"/>
      <c r="BH1139" s="5"/>
      <c r="BI1139" s="5"/>
      <c r="BO1139" s="128"/>
      <c r="BP1139" s="128"/>
      <c r="BQ1139" s="128"/>
      <c r="BR1139" s="128"/>
    </row>
    <row r="1140" spans="1:70" s="6" customFormat="1" x14ac:dyDescent="0.25">
      <c r="A1140" s="1"/>
      <c r="B1140" s="2"/>
      <c r="C1140" s="4"/>
      <c r="D1140" s="3"/>
      <c r="E1140" s="3"/>
      <c r="F1140" s="3"/>
      <c r="G1140" s="3"/>
      <c r="H1140" s="3"/>
      <c r="I1140" s="3"/>
      <c r="J1140" s="3"/>
      <c r="K1140" s="3"/>
      <c r="L1140" s="5"/>
      <c r="T1140" s="2"/>
      <c r="AU1140" s="5"/>
      <c r="BD1140" s="5"/>
      <c r="BE1140" s="5"/>
      <c r="BF1140" s="5"/>
      <c r="BG1140" s="5"/>
      <c r="BH1140" s="5"/>
      <c r="BI1140" s="5"/>
      <c r="BO1140" s="128"/>
      <c r="BP1140" s="128"/>
      <c r="BQ1140" s="128"/>
      <c r="BR1140" s="128"/>
    </row>
    <row r="1141" spans="1:70" s="6" customFormat="1" x14ac:dyDescent="0.25">
      <c r="A1141" s="1"/>
      <c r="B1141" s="2"/>
      <c r="C1141" s="4"/>
      <c r="D1141" s="3"/>
      <c r="E1141" s="3"/>
      <c r="F1141" s="3"/>
      <c r="G1141" s="3"/>
      <c r="H1141" s="3"/>
      <c r="I1141" s="3"/>
      <c r="J1141" s="3"/>
      <c r="K1141" s="3"/>
      <c r="L1141" s="5"/>
      <c r="T1141" s="2"/>
      <c r="AU1141" s="5"/>
      <c r="BD1141" s="5"/>
      <c r="BE1141" s="5"/>
      <c r="BF1141" s="5"/>
      <c r="BG1141" s="5"/>
      <c r="BH1141" s="5"/>
      <c r="BI1141" s="5"/>
      <c r="BO1141" s="128"/>
      <c r="BP1141" s="128"/>
      <c r="BQ1141" s="128"/>
      <c r="BR1141" s="128"/>
    </row>
  </sheetData>
  <mergeCells count="42">
    <mergeCell ref="BO6:BO7"/>
    <mergeCell ref="BM6:BN6"/>
    <mergeCell ref="BL6:BL7"/>
    <mergeCell ref="A4:BL4"/>
    <mergeCell ref="AQ6:AT6"/>
    <mergeCell ref="B6:B8"/>
    <mergeCell ref="C6:C8"/>
    <mergeCell ref="D6:K6"/>
    <mergeCell ref="L6:L8"/>
    <mergeCell ref="A6:A8"/>
    <mergeCell ref="M6:P6"/>
    <mergeCell ref="Q6:S6"/>
    <mergeCell ref="T6:T7"/>
    <mergeCell ref="Y6:Y7"/>
    <mergeCell ref="Z6:AJ6"/>
    <mergeCell ref="AK6:AK7"/>
    <mergeCell ref="AL6:AM6"/>
    <mergeCell ref="BI6:BI7"/>
    <mergeCell ref="BH6:BH7"/>
    <mergeCell ref="BJ6:BK6"/>
    <mergeCell ref="U6:X6"/>
    <mergeCell ref="BF6:BF7"/>
    <mergeCell ref="BE6:BE7"/>
    <mergeCell ref="AW6:BB6"/>
    <mergeCell ref="BC6:BC7"/>
    <mergeCell ref="AP6:AP7"/>
    <mergeCell ref="AN6:AN7"/>
    <mergeCell ref="AO6:AO7"/>
    <mergeCell ref="AU6:AU7"/>
    <mergeCell ref="AV6:AV7"/>
    <mergeCell ref="BD6:BD7"/>
    <mergeCell ref="BG6:BG7"/>
    <mergeCell ref="BJ8:BK8"/>
    <mergeCell ref="BM8:BN8"/>
    <mergeCell ref="D8:K8"/>
    <mergeCell ref="M8:P8"/>
    <mergeCell ref="U8:V8"/>
    <mergeCell ref="W8:X8"/>
    <mergeCell ref="Z8:AJ8"/>
    <mergeCell ref="AW8:BB8"/>
    <mergeCell ref="AL8:AM8"/>
    <mergeCell ref="AQ8:AT8"/>
  </mergeCells>
  <pageMargins left="0.23622047244094491" right="0.23622047244094491" top="0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Aldyn-kys Salchak</dc:creator>
  <cp:lastModifiedBy>Онермаа Монгуш</cp:lastModifiedBy>
  <dcterms:created xsi:type="dcterms:W3CDTF">2025-12-30T04:58:11Z</dcterms:created>
  <dcterms:modified xsi:type="dcterms:W3CDTF">2026-01-22T07:23:41Z</dcterms:modified>
</cp:coreProperties>
</file>